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mbeddings/oleObject1.bin" ContentType="application/vnd.openxmlformats-officedocument.oleObject"/>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Tokoro\kyousitu\9sei_v2021\"/>
    </mc:Choice>
  </mc:AlternateContent>
  <xr:revisionPtr revIDLastSave="0" documentId="13_ncr:1_{41CF08B4-1B2E-4FCE-8ADA-F9BDDD0247D6}" xr6:coauthVersionLast="47" xr6:coauthVersionMax="47" xr10:uidLastSave="{00000000-0000-0000-0000-000000000000}"/>
  <bookViews>
    <workbookView xWindow="1335" yWindow="975" windowWidth="12375" windowHeight="14310" xr2:uid="{00000000-000D-0000-FFFF-FFFF00000000}"/>
  </bookViews>
  <sheets>
    <sheet name="占い判定" sheetId="1" r:id="rId1"/>
    <sheet name="十二運星" sheetId="3" r:id="rId2"/>
    <sheet name="1白" sheetId="4" r:id="rId3"/>
    <sheet name="2黒" sheetId="5" r:id="rId4"/>
    <sheet name="3碧" sheetId="6" r:id="rId5"/>
    <sheet name="4緑" sheetId="7" r:id="rId6"/>
    <sheet name="5黄" sheetId="8" r:id="rId7"/>
    <sheet name="6白" sheetId="9" r:id="rId8"/>
    <sheet name="7赤" sheetId="10" r:id="rId9"/>
    <sheet name="8白" sheetId="11" r:id="rId10"/>
    <sheet name="9紫" sheetId="12" r:id="rId11"/>
    <sheet name="納音" sheetId="2" state="hidden" r:id="rId12"/>
  </sheets>
  <definedNames>
    <definedName name="_xlnm._FilterDatabase" localSheetId="11" hidden="1">納音!$B$2:$N$62</definedName>
    <definedName name="TABLE" localSheetId="1">十二運星!$C$45:$O$59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5" i="1" l="1"/>
  <c r="F7" i="1" s="1"/>
  <c r="C9" i="1"/>
  <c r="F9" i="1"/>
  <c r="AN10" i="1"/>
  <c r="AN16" i="1" s="1"/>
  <c r="B21" i="1"/>
  <c r="C21" i="1" s="1"/>
  <c r="E21" i="1"/>
  <c r="F23" i="1" s="1"/>
  <c r="AN26" i="1"/>
  <c r="Q28" i="1"/>
  <c r="Q30" i="1"/>
  <c r="Q33" i="1"/>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Q29" i="1"/>
  <c r="Q31" i="1"/>
  <c r="R16" i="1"/>
  <c r="R15" i="1"/>
  <c r="R32" i="1"/>
  <c r="Q32" i="1"/>
  <c r="R31" i="1"/>
  <c r="O25" i="1"/>
  <c r="O24" i="1"/>
  <c r="AN13" i="1" l="1"/>
  <c r="F22" i="1"/>
  <c r="C23" i="1"/>
  <c r="C25" i="1"/>
  <c r="R11" i="1"/>
  <c r="AN14" i="1"/>
  <c r="R12" i="1" s="1"/>
  <c r="AN17" i="1"/>
  <c r="R14" i="1" s="1"/>
  <c r="C13" i="1" s="1"/>
  <c r="AN30" i="1"/>
  <c r="R28" i="1" s="1"/>
  <c r="F11" i="1" s="1"/>
  <c r="AN32" i="1"/>
  <c r="R29" i="1" s="1"/>
  <c r="AN33" i="1"/>
  <c r="R30" i="1" s="1"/>
  <c r="AN29" i="1"/>
  <c r="R27" i="1" s="1"/>
  <c r="F10" i="1" s="1"/>
  <c r="R13" i="1"/>
  <c r="C12" i="1" s="1"/>
  <c r="F21" i="1"/>
  <c r="F25" i="1"/>
  <c r="C22" i="1"/>
  <c r="C7" i="1"/>
  <c r="P5" i="1" s="1"/>
  <c r="Z13" i="1" l="1"/>
  <c r="F26" i="1"/>
  <c r="F13" i="1"/>
  <c r="T29" i="1"/>
  <c r="F12" i="1"/>
  <c r="S13" i="1"/>
  <c r="C27" i="1"/>
  <c r="X20" i="1"/>
  <c r="X23" i="1"/>
  <c r="V24" i="1"/>
  <c r="Z23" i="1"/>
  <c r="C11" i="1"/>
  <c r="AD22" i="1"/>
  <c r="AB24" i="1"/>
  <c r="AB22" i="1"/>
  <c r="V21" i="1"/>
  <c r="AD20" i="1"/>
  <c r="AD21" i="1"/>
  <c r="Z20" i="1"/>
  <c r="Z22" i="1"/>
  <c r="V22" i="1"/>
  <c r="AB21" i="1"/>
  <c r="X24" i="1"/>
  <c r="X21" i="1"/>
  <c r="Z21" i="1"/>
  <c r="X22" i="1"/>
  <c r="AB20" i="1"/>
  <c r="AB23" i="1"/>
  <c r="AD24" i="1"/>
  <c r="Z24" i="1"/>
  <c r="V23" i="1"/>
  <c r="AD23" i="1"/>
  <c r="V20" i="1"/>
  <c r="Z12" i="1"/>
  <c r="AD11" i="1"/>
  <c r="V14" i="1"/>
  <c r="V12" i="1"/>
  <c r="AD14" i="1"/>
  <c r="AB13" i="1"/>
  <c r="AD12" i="1"/>
  <c r="AB15" i="1"/>
  <c r="V15" i="1"/>
  <c r="X14" i="1"/>
  <c r="X13" i="1"/>
  <c r="Z14" i="1"/>
  <c r="AD13" i="1"/>
  <c r="X15" i="1"/>
  <c r="Z11" i="1"/>
  <c r="C10" i="1"/>
  <c r="X12" i="1"/>
  <c r="AB11" i="1"/>
  <c r="V13" i="1"/>
  <c r="AB14" i="1"/>
  <c r="AD15" i="1"/>
  <c r="AB12" i="1"/>
  <c r="Z15" i="1"/>
  <c r="X11" i="1"/>
  <c r="V11" i="1"/>
  <c r="C26" i="1"/>
  <c r="AC61" i="1"/>
  <c r="F15" i="1" s="1"/>
  <c r="AB61" i="1"/>
  <c r="C15" i="1" s="1"/>
  <c r="E27" i="1"/>
  <c r="I14" i="1" l="1"/>
  <c r="I7" i="1"/>
  <c r="AB25" i="1"/>
  <c r="V25" i="1"/>
  <c r="Z25" i="1"/>
  <c r="X25" i="1"/>
  <c r="AD25" i="1"/>
  <c r="V16" i="1"/>
  <c r="AB16" i="1"/>
  <c r="X16" i="1"/>
  <c r="AD16" i="1"/>
  <c r="Z16" i="1"/>
  <c r="AE25" i="1" l="1"/>
  <c r="O27" i="1" s="1"/>
  <c r="K8" i="1" s="1"/>
  <c r="AE16" i="1"/>
  <c r="O26" i="1" s="1"/>
  <c r="I11" i="1" s="1"/>
  <c r="K12" i="1"/>
  <c r="K13" i="1"/>
  <c r="K9" i="1"/>
  <c r="I13" i="1"/>
  <c r="K10" i="1" l="1"/>
  <c r="I12" i="1"/>
  <c r="I9" i="1"/>
  <c r="K11" i="1"/>
  <c r="I8" i="1"/>
  <c r="I10" i="1"/>
</calcChain>
</file>

<file path=xl/sharedStrings.xml><?xml version="1.0" encoding="utf-8"?>
<sst xmlns="http://schemas.openxmlformats.org/spreadsheetml/2006/main" count="1587" uniqueCount="969">
  <si>
    <t>大  吉</t>
  </si>
  <si>
    <t>大 吉</t>
  </si>
  <si>
    <t>中  吉</t>
  </si>
  <si>
    <t>中 吉</t>
  </si>
  <si>
    <t>同星</t>
  </si>
  <si>
    <t>小  吉</t>
  </si>
  <si>
    <t>小 吉</t>
  </si>
  <si>
    <t>吉凶名</t>
  </si>
  <si>
    <t>数値</t>
  </si>
  <si>
    <t>名前</t>
  </si>
  <si>
    <t>年星吉1</t>
  </si>
  <si>
    <t>年星吉2</t>
  </si>
  <si>
    <t>年星吉3</t>
  </si>
  <si>
    <t>年星凶1</t>
  </si>
  <si>
    <t>年星凶2</t>
  </si>
  <si>
    <t>小  凶</t>
  </si>
  <si>
    <t>小 凶</t>
  </si>
  <si>
    <t>年  星</t>
  </si>
  <si>
    <t>水星</t>
  </si>
  <si>
    <t>中  凶</t>
  </si>
  <si>
    <t>中 凶</t>
  </si>
  <si>
    <t>月  星</t>
  </si>
  <si>
    <t>木星</t>
  </si>
  <si>
    <t>Ａグループ</t>
  </si>
  <si>
    <t>大  凶</t>
  </si>
  <si>
    <t>大 凶</t>
  </si>
  <si>
    <t>年干支</t>
  </si>
  <si>
    <t>火星</t>
  </si>
  <si>
    <t>月干支</t>
  </si>
  <si>
    <t>土星</t>
  </si>
  <si>
    <t>日干支</t>
  </si>
  <si>
    <t>金星</t>
  </si>
  <si>
    <t>日  星</t>
  </si>
  <si>
    <t>年星</t>
  </si>
  <si>
    <t>月星吉1</t>
  </si>
  <si>
    <t>傾  斜</t>
  </si>
  <si>
    <t>sum</t>
  </si>
  <si>
    <t>月星吉2</t>
  </si>
  <si>
    <t>月星吉3</t>
  </si>
  <si>
    <t>月星凶1</t>
  </si>
  <si>
    <t>月星凶2</t>
  </si>
  <si>
    <t>年 号</t>
  </si>
  <si>
    <t>干支三合</t>
  </si>
  <si>
    <t>影 響</t>
  </si>
  <si>
    <t>干支破</t>
  </si>
  <si>
    <t>星の影響は年を重ねるごとに年の星の影響が強くなります。</t>
  </si>
  <si>
    <t>三合</t>
  </si>
  <si>
    <t>破</t>
  </si>
  <si>
    <t>年</t>
  </si>
  <si>
    <t>月</t>
  </si>
  <si>
    <t>コピー先o8to024</t>
  </si>
  <si>
    <t>子日</t>
  </si>
  <si>
    <t>子月</t>
  </si>
  <si>
    <t>丑日</t>
  </si>
  <si>
    <t>丑月</t>
  </si>
  <si>
    <t>寅日</t>
  </si>
  <si>
    <t>寅月</t>
  </si>
  <si>
    <t>卯日</t>
  </si>
  <si>
    <t>卯月</t>
  </si>
  <si>
    <t>辰日</t>
  </si>
  <si>
    <t>辰月</t>
  </si>
  <si>
    <t>巳日</t>
  </si>
  <si>
    <t>巳月</t>
  </si>
  <si>
    <t>午日</t>
  </si>
  <si>
    <t>午月</t>
  </si>
  <si>
    <t>未日</t>
  </si>
  <si>
    <t>未月</t>
  </si>
  <si>
    <t>申日</t>
  </si>
  <si>
    <t>申月</t>
  </si>
  <si>
    <t>酉日</t>
  </si>
  <si>
    <t>酉月</t>
  </si>
  <si>
    <t>戌日</t>
  </si>
  <si>
    <t>戌月</t>
  </si>
  <si>
    <t>亥日</t>
  </si>
  <si>
    <t>亥月</t>
  </si>
  <si>
    <t>月の相性</t>
    <rPh sb="0" eb="1">
      <t>ツキ</t>
    </rPh>
    <phoneticPr fontId="14"/>
  </si>
  <si>
    <t>年の三合</t>
    <rPh sb="0" eb="1">
      <t>ネン</t>
    </rPh>
    <rPh sb="2" eb="4">
      <t>サンゴウ</t>
    </rPh>
    <phoneticPr fontId="14"/>
  </si>
  <si>
    <t>年の破</t>
    <rPh sb="0" eb="1">
      <t>ネン</t>
    </rPh>
    <rPh sb="2" eb="3">
      <t>ハ</t>
    </rPh>
    <phoneticPr fontId="14"/>
  </si>
  <si>
    <t>甲</t>
  </si>
  <si>
    <t>乙</t>
  </si>
  <si>
    <t>丙</t>
  </si>
  <si>
    <t>丁</t>
  </si>
  <si>
    <t>戊</t>
  </si>
  <si>
    <t>己</t>
  </si>
  <si>
    <t>庚</t>
  </si>
  <si>
    <t>辛</t>
  </si>
  <si>
    <t>壬</t>
  </si>
  <si>
    <t>癸</t>
  </si>
  <si>
    <t>子</t>
  </si>
  <si>
    <t>丑</t>
  </si>
  <si>
    <t>寅</t>
  </si>
  <si>
    <t>卯</t>
  </si>
  <si>
    <t>辰</t>
  </si>
  <si>
    <t>巳</t>
  </si>
  <si>
    <t>午</t>
  </si>
  <si>
    <t>未</t>
  </si>
  <si>
    <t>申</t>
  </si>
  <si>
    <t>酉</t>
  </si>
  <si>
    <t>戌</t>
  </si>
  <si>
    <t>亥</t>
  </si>
  <si>
    <t>甲子</t>
  </si>
  <si>
    <t>チーター</t>
    <phoneticPr fontId="17"/>
  </si>
  <si>
    <t>状況対応型</t>
    <rPh sb="0" eb="2">
      <t>ジョウキョウ</t>
    </rPh>
    <rPh sb="2" eb="4">
      <t>タイオウ</t>
    </rPh>
    <rPh sb="4" eb="5">
      <t>ガタ</t>
    </rPh>
    <phoneticPr fontId="17"/>
  </si>
  <si>
    <t>自分軸</t>
    <rPh sb="0" eb="2">
      <t>ジブン</t>
    </rPh>
    <rPh sb="2" eb="3">
      <t>ジク</t>
    </rPh>
    <phoneticPr fontId="17"/>
  </si>
  <si>
    <t>太陽</t>
    <rPh sb="0" eb="2">
      <t>タイヨウ</t>
    </rPh>
    <phoneticPr fontId="17"/>
  </si>
  <si>
    <t>海中金</t>
  </si>
  <si>
    <t>かいちゅうきん</t>
  </si>
  <si>
    <t xml:space="preserve">海中に沈んでいる金。秘めた才能を持っている。しかし、その金を海中から引き揚げないと、すなわち、自分を表に出さないとその能力は発揮されない。 </t>
  </si>
  <si>
    <t>乙丑</t>
  </si>
  <si>
    <t>たぬき</t>
    <phoneticPr fontId="17"/>
  </si>
  <si>
    <t>状況対応型</t>
    <rPh sb="0" eb="2">
      <t>ジョウキョウ</t>
    </rPh>
    <rPh sb="2" eb="4">
      <t>タイオウ</t>
    </rPh>
    <rPh sb="4" eb="5">
      <t>ガタ</t>
    </rPh>
    <phoneticPr fontId="17"/>
  </si>
  <si>
    <t>相手軸</t>
    <rPh sb="0" eb="2">
      <t>アイテ</t>
    </rPh>
    <rPh sb="2" eb="3">
      <t>ジク</t>
    </rPh>
    <phoneticPr fontId="17"/>
  </si>
  <si>
    <t>新月</t>
    <rPh sb="0" eb="2">
      <t>シンゲツ</t>
    </rPh>
    <phoneticPr fontId="17"/>
  </si>
  <si>
    <t>丙寅</t>
  </si>
  <si>
    <t>さる</t>
    <phoneticPr fontId="17"/>
  </si>
  <si>
    <t>目標指向型</t>
    <rPh sb="0" eb="2">
      <t>モクヒョウ</t>
    </rPh>
    <rPh sb="2" eb="5">
      <t>シコウガタ</t>
    </rPh>
    <phoneticPr fontId="17"/>
  </si>
  <si>
    <t>自分軸</t>
    <rPh sb="0" eb="2">
      <t>ジブン</t>
    </rPh>
    <rPh sb="2" eb="3">
      <t>ジク</t>
    </rPh>
    <phoneticPr fontId="17"/>
  </si>
  <si>
    <t>地球</t>
    <rPh sb="0" eb="2">
      <t>チキュウ</t>
    </rPh>
    <phoneticPr fontId="17"/>
  </si>
  <si>
    <t>爐中火</t>
  </si>
  <si>
    <t>ろちゅうか</t>
  </si>
  <si>
    <t xml:space="preserve">炉の中の火。一定に制御された火力を保っている。温厚で、鋭い知性を持つ。ただし、小さな火のままで満足せず、向上心を持つ必要がある。 </t>
  </si>
  <si>
    <t>丁卯</t>
  </si>
  <si>
    <t>コアラ</t>
    <phoneticPr fontId="17"/>
  </si>
  <si>
    <t>戊辰</t>
  </si>
  <si>
    <t>黒ヒョウ</t>
    <rPh sb="0" eb="1">
      <t>クロ</t>
    </rPh>
    <phoneticPr fontId="17"/>
  </si>
  <si>
    <t>目標指向型</t>
    <rPh sb="0" eb="2">
      <t>モクヒョウ</t>
    </rPh>
    <rPh sb="2" eb="5">
      <t>シコウガタ</t>
    </rPh>
    <phoneticPr fontId="17"/>
  </si>
  <si>
    <t>相手軸</t>
    <rPh sb="0" eb="2">
      <t>アイテ</t>
    </rPh>
    <rPh sb="2" eb="3">
      <t>ジク</t>
    </rPh>
    <phoneticPr fontId="17"/>
  </si>
  <si>
    <t>満月</t>
    <rPh sb="0" eb="2">
      <t>マンゲツ</t>
    </rPh>
    <phoneticPr fontId="17"/>
  </si>
  <si>
    <t>大森木</t>
  </si>
  <si>
    <t>たいりんぼく</t>
  </si>
  <si>
    <t>大森林の中の木。目立たないが、安定で落ち着いた存在でバランス感覚に長け、激変することはないが、反面、日の当たらない陰の性格も併せ持つ。</t>
  </si>
  <si>
    <t>己巳</t>
  </si>
  <si>
    <t>トラ</t>
    <phoneticPr fontId="17"/>
  </si>
  <si>
    <t>庚午</t>
  </si>
  <si>
    <t>チーター</t>
    <phoneticPr fontId="17"/>
  </si>
  <si>
    <t>状況対応型</t>
    <rPh sb="0" eb="2">
      <t>ジョウキョウ</t>
    </rPh>
    <rPh sb="2" eb="4">
      <t>タイオウ</t>
    </rPh>
    <rPh sb="4" eb="5">
      <t>ガタ</t>
    </rPh>
    <phoneticPr fontId="17"/>
  </si>
  <si>
    <t>路傍土</t>
  </si>
  <si>
    <t>ろぼうど</t>
  </si>
  <si>
    <t>辛未</t>
  </si>
  <si>
    <t>状況対応型</t>
    <rPh sb="0" eb="2">
      <t>ジョウキョウ</t>
    </rPh>
    <rPh sb="2" eb="4">
      <t>タイオウ</t>
    </rPh>
    <rPh sb="4" eb="5">
      <t>ガタ</t>
    </rPh>
    <phoneticPr fontId="17"/>
  </si>
  <si>
    <t>道路の傍らにある土。地味で何の変哲もなく見えるが、実は重要なもの。意思が強く、堅実に出世をするが、柔軟性に欠けるところがある。</t>
    <phoneticPr fontId="17"/>
  </si>
  <si>
    <t>壬申</t>
  </si>
  <si>
    <t>劔鋒金</t>
  </si>
  <si>
    <t>じんぼうきん</t>
  </si>
  <si>
    <t xml:space="preserve">剣や鋒（ほこ）に用いられる金属。切れ味鋭い才能を持ち、障害や妨害を切り捨てる。ただし、相手も傷つけてしまうことがあるので、争い事を生じやすい。 </t>
  </si>
  <si>
    <t>癸酉</t>
  </si>
  <si>
    <t>甲戌</t>
  </si>
  <si>
    <t>小鹿</t>
    <rPh sb="0" eb="2">
      <t>コジカ</t>
    </rPh>
    <phoneticPr fontId="17"/>
  </si>
  <si>
    <t>状況対応型</t>
    <rPh sb="0" eb="2">
      <t>ジョウキョウ</t>
    </rPh>
    <rPh sb="2" eb="4">
      <t>タイオウ</t>
    </rPh>
    <rPh sb="4" eb="5">
      <t>ガタ</t>
    </rPh>
    <phoneticPr fontId="17"/>
  </si>
  <si>
    <t>山頭火</t>
  </si>
  <si>
    <t>さんとうか</t>
  </si>
  <si>
    <t>山頂にて燃えさかる火。非常に目立った存在で、優れた知性を持ち、人を魅了する。ただし、制御を怠ると不用意に近づく者に危害をなす存在となりうるため注意。</t>
  </si>
  <si>
    <t>乙亥</t>
  </si>
  <si>
    <t>ぞう</t>
    <phoneticPr fontId="17"/>
  </si>
  <si>
    <t>状況対応型</t>
    <rPh sb="0" eb="2">
      <t>ジョウキョウ</t>
    </rPh>
    <rPh sb="2" eb="4">
      <t>タイオウ</t>
    </rPh>
    <rPh sb="4" eb="5">
      <t>ガタ</t>
    </rPh>
    <phoneticPr fontId="17"/>
  </si>
  <si>
    <t>丙子</t>
  </si>
  <si>
    <t>おおかみ</t>
    <phoneticPr fontId="17"/>
  </si>
  <si>
    <t>澗下水</t>
  </si>
  <si>
    <t>かんかすい</t>
  </si>
  <si>
    <t>谷川の急流を流れる水。活発で勢いがあり、一度目標を定めて努力するとすばらしい才能を発揮する。ただし、気性が激しいため、人と対立しやすいきらいがある。</t>
  </si>
  <si>
    <t>丁丑</t>
  </si>
  <si>
    <t>ひつじ</t>
    <phoneticPr fontId="17"/>
  </si>
  <si>
    <t>かんかすい</t>
    <phoneticPr fontId="17"/>
  </si>
  <si>
    <t>戊寅</t>
  </si>
  <si>
    <t>城頭土</t>
  </si>
  <si>
    <t>じょうとうど</t>
  </si>
  <si>
    <t>城頭から見える土地。発展し、繁栄していく可能性を秘めているため、努力次第で成功をする。反面、特殊な場所だけにプライドが高く、理想に乏しい面もある。</t>
  </si>
  <si>
    <t>己卯</t>
  </si>
  <si>
    <t>庚辰</t>
  </si>
  <si>
    <t>小鹿</t>
    <rPh sb="0" eb="2">
      <t>コジカ</t>
    </rPh>
    <phoneticPr fontId="17"/>
  </si>
  <si>
    <t>状況対応型</t>
    <rPh sb="0" eb="2">
      <t>ジョウキョウ</t>
    </rPh>
    <rPh sb="2" eb="4">
      <t>タイオウ</t>
    </rPh>
    <rPh sb="4" eb="5">
      <t>ガタ</t>
    </rPh>
    <phoneticPr fontId="17"/>
  </si>
  <si>
    <t>白鑞金</t>
  </si>
  <si>
    <t>はくろうきん</t>
  </si>
  <si>
    <t>錫（すず）のこと。金属でありながら柔軟であり、臨機応変に姿を変えることができる。自分の特徴を見失わず、自信を持つことが大切である。</t>
  </si>
  <si>
    <t>辛巳</t>
  </si>
  <si>
    <t>状況対応型</t>
    <rPh sb="0" eb="2">
      <t>ジョウキョウ</t>
    </rPh>
    <rPh sb="2" eb="4">
      <t>タイオウ</t>
    </rPh>
    <rPh sb="4" eb="5">
      <t>ガタ</t>
    </rPh>
    <phoneticPr fontId="17"/>
  </si>
  <si>
    <t>はくろうきん</t>
    <phoneticPr fontId="17"/>
  </si>
  <si>
    <t>壬午</t>
  </si>
  <si>
    <t>揚柳木</t>
  </si>
  <si>
    <t>ようりゅうぼく</t>
  </si>
  <si>
    <t xml:space="preserve">柳の木のこと。向上心は旺盛だが、流れに逆らわず、従順で素直な面を持つ。自分が先頭に立つよりも他人のサポートをすることで成功する。 </t>
  </si>
  <si>
    <t>癸未</t>
  </si>
  <si>
    <t>ようりゅうぼく</t>
    <phoneticPr fontId="17"/>
  </si>
  <si>
    <t>甲申</t>
  </si>
  <si>
    <t>ペガサス</t>
    <phoneticPr fontId="17"/>
  </si>
  <si>
    <t>状況対応型</t>
    <rPh sb="0" eb="2">
      <t>ジョウキョウ</t>
    </rPh>
    <rPh sb="2" eb="4">
      <t>タイオウ</t>
    </rPh>
    <rPh sb="4" eb="5">
      <t>ガタ</t>
    </rPh>
    <phoneticPr fontId="17"/>
  </si>
  <si>
    <t>井泉水</t>
  </si>
  <si>
    <t>いせんすい</t>
    <phoneticPr fontId="17"/>
  </si>
  <si>
    <t>地下から湧き出る井水。日照りでも枯れることの無い豊かさと穏やかさを持つ。ただし、大きな度量は望めないため、専門的な分野で努力する方が良い。</t>
  </si>
  <si>
    <t>乙酉</t>
  </si>
  <si>
    <t>状況対応型</t>
    <rPh sb="0" eb="2">
      <t>ジョウキョウ</t>
    </rPh>
    <rPh sb="2" eb="4">
      <t>タイオウ</t>
    </rPh>
    <rPh sb="4" eb="5">
      <t>ガタ</t>
    </rPh>
    <phoneticPr fontId="17"/>
  </si>
  <si>
    <t>井泉水</t>
    <phoneticPr fontId="17"/>
  </si>
  <si>
    <t>丙戌</t>
  </si>
  <si>
    <t>屋上土</t>
  </si>
  <si>
    <t>おくじょうど</t>
  </si>
  <si>
    <t xml:space="preserve">屋根の上の土。安定性があり、知的で精神的な面で優れている。反面、愛情や包容力に乏しく、積極性に欠けるところがある。柔軟性を取り入れると良い。 </t>
  </si>
  <si>
    <t>丁亥</t>
  </si>
  <si>
    <t>戊子</t>
  </si>
  <si>
    <t>霹靂火</t>
  </si>
  <si>
    <t>へきれきか</t>
  </si>
  <si>
    <t xml:space="preserve">激しい雷鳴、晴天の霹靂。明晰な頭脳を持ち、短期的な集中力に非常に長けている。感情や運気の起伏が激しく、忍耐に欠けるところがあるので注意。 </t>
  </si>
  <si>
    <t>己丑</t>
  </si>
  <si>
    <t>庚寅</t>
  </si>
  <si>
    <t>状況対応型</t>
    <rPh sb="0" eb="2">
      <t>ジョウキョウ</t>
    </rPh>
    <rPh sb="2" eb="4">
      <t>タイオウ</t>
    </rPh>
    <rPh sb="4" eb="5">
      <t>ガタ</t>
    </rPh>
    <phoneticPr fontId="17"/>
  </si>
  <si>
    <t>松柏木</t>
  </si>
  <si>
    <t>しょうはくぼく</t>
  </si>
  <si>
    <t>長命の常緑樹、松と柏の木。忍耐強くて節操が固く、自分の考えや信念を曲げない。そのため、周囲から浮いてしまうことがあるので注意。</t>
  </si>
  <si>
    <t>辛卯</t>
  </si>
  <si>
    <t>状況対応型</t>
    <rPh sb="0" eb="2">
      <t>ジョウキョウ</t>
    </rPh>
    <rPh sb="2" eb="4">
      <t>タイオウ</t>
    </rPh>
    <rPh sb="4" eb="5">
      <t>ガタ</t>
    </rPh>
    <phoneticPr fontId="17"/>
  </si>
  <si>
    <t>壬辰</t>
  </si>
  <si>
    <t>長流水</t>
  </si>
  <si>
    <t>ちょうりゅうすい</t>
  </si>
  <si>
    <t xml:space="preserve">大河の絶えること無い水流。多くの人々をまとめ、小さいことにこだわらない度量を持つが、マイペースのために思わぬ害をなすことがある。 </t>
  </si>
  <si>
    <t>癸巳</t>
  </si>
  <si>
    <t>甲午</t>
  </si>
  <si>
    <t>状況対応型</t>
    <rPh sb="0" eb="2">
      <t>ジョウキョウ</t>
    </rPh>
    <rPh sb="2" eb="4">
      <t>タイオウ</t>
    </rPh>
    <rPh sb="4" eb="5">
      <t>ガタ</t>
    </rPh>
    <phoneticPr fontId="17"/>
  </si>
  <si>
    <t>沙中金</t>
  </si>
  <si>
    <t>さちゅうきん</t>
  </si>
  <si>
    <t xml:space="preserve">砂の中に混ざっている金。内部にすばらしい才能を秘めているが、その才能を見出されて初めて活躍する。内気なところがあるので、積極的になるとよい。 </t>
  </si>
  <si>
    <t>乙未</t>
  </si>
  <si>
    <t>小鹿</t>
    <rPh sb="0" eb="2">
      <t>コジカ</t>
    </rPh>
    <phoneticPr fontId="17"/>
  </si>
  <si>
    <t>状況対応型</t>
    <rPh sb="0" eb="2">
      <t>ジョウキョウ</t>
    </rPh>
    <rPh sb="2" eb="4">
      <t>タイオウ</t>
    </rPh>
    <rPh sb="4" eb="5">
      <t>ガタ</t>
    </rPh>
    <phoneticPr fontId="17"/>
  </si>
  <si>
    <t>沙中金</t>
    <phoneticPr fontId="17"/>
  </si>
  <si>
    <t xml:space="preserve">砂の中に混ざっている金。内部にすばらしい才能を秘めているが、その才能を見出されて初めて活躍する。内気なところがあるので、積極的になるとよい。 </t>
    <phoneticPr fontId="17"/>
  </si>
  <si>
    <t>丙申</t>
  </si>
  <si>
    <t>山下火</t>
  </si>
  <si>
    <t>さんげか</t>
  </si>
  <si>
    <t xml:space="preserve">山裾で静かに燃える火。すばらしい潜在能力を持つが、それを発揮する機会に恵まれていないことが多い。機会を見出していくことによって充実する。 </t>
  </si>
  <si>
    <t>丁酉</t>
  </si>
  <si>
    <t>戊戌</t>
  </si>
  <si>
    <t>平地木</t>
  </si>
  <si>
    <t>へいちぼく</t>
  </si>
  <si>
    <t xml:space="preserve">平地に立っている木。ある程度は恵まれた環境で、平穏無事ではあるが、競合するものがないため、大樹には育たず、向上心や覇気に欠けるところがある。 </t>
  </si>
  <si>
    <t>己亥</t>
  </si>
  <si>
    <t>庚子</t>
  </si>
  <si>
    <t>状況対応型</t>
    <rPh sb="0" eb="2">
      <t>ジョウキョウ</t>
    </rPh>
    <rPh sb="2" eb="4">
      <t>タイオウ</t>
    </rPh>
    <rPh sb="4" eb="5">
      <t>ガタ</t>
    </rPh>
    <phoneticPr fontId="17"/>
  </si>
  <si>
    <t>壁上土</t>
  </si>
  <si>
    <t>へきじょうど</t>
  </si>
  <si>
    <t xml:space="preserve">壁に塗られた土。頑固なまでの不動の精神力を持ち、物事をやり遂げていく。遊び心に欠けるため、心の余裕や柔軟性を持つとよい。 </t>
  </si>
  <si>
    <t>辛丑</t>
  </si>
  <si>
    <t>小鹿</t>
    <rPh sb="0" eb="2">
      <t>コジカ</t>
    </rPh>
    <phoneticPr fontId="17"/>
  </si>
  <si>
    <t>状況対応型</t>
    <rPh sb="0" eb="2">
      <t>ジョウキョウ</t>
    </rPh>
    <rPh sb="2" eb="4">
      <t>タイオウ</t>
    </rPh>
    <rPh sb="4" eb="5">
      <t>ガタ</t>
    </rPh>
    <phoneticPr fontId="17"/>
  </si>
  <si>
    <t>壬寅</t>
  </si>
  <si>
    <t>金箔金</t>
  </si>
  <si>
    <t>きんぱくきん</t>
  </si>
  <si>
    <t xml:space="preserve">金箔になった金。他の人を輝かせ、長所を引き出す能力がある。しかし、自分自身の本質も金であることを忘れず、地力をつけていかなければならない。 </t>
  </si>
  <si>
    <t>癸卯</t>
  </si>
  <si>
    <t>さる</t>
    <phoneticPr fontId="17"/>
  </si>
  <si>
    <t>目標指向型</t>
    <rPh sb="0" eb="2">
      <t>モクヒョウ</t>
    </rPh>
    <rPh sb="2" eb="5">
      <t>シコウガタ</t>
    </rPh>
    <phoneticPr fontId="17"/>
  </si>
  <si>
    <t>甲辰</t>
  </si>
  <si>
    <t>たぬき</t>
    <phoneticPr fontId="17"/>
  </si>
  <si>
    <t>状況対応型</t>
    <rPh sb="0" eb="2">
      <t>ジョウキョウ</t>
    </rPh>
    <rPh sb="2" eb="4">
      <t>タイオウ</t>
    </rPh>
    <rPh sb="4" eb="5">
      <t>ガタ</t>
    </rPh>
    <phoneticPr fontId="17"/>
  </si>
  <si>
    <t>覆燈火</t>
  </si>
  <si>
    <t>ふくとうか</t>
  </si>
  <si>
    <t xml:space="preserve">灯籠の灯りのように周囲を覆われた火。四方を照らす光にはなれないが、独自の分野において才能を発揮していく。積極性を持つとよい。 </t>
  </si>
  <si>
    <t>乙巳</t>
  </si>
  <si>
    <t>チーター</t>
    <phoneticPr fontId="17"/>
  </si>
  <si>
    <t>丙午</t>
  </si>
  <si>
    <t>トラ</t>
    <phoneticPr fontId="17"/>
  </si>
  <si>
    <t>天河水</t>
  </si>
  <si>
    <t>てんがすい</t>
  </si>
  <si>
    <t xml:space="preserve">天から降る雨や雪が集まった大河。万物を潤し、人のためにつくす、なくてはならない存在。ただし、気まぐれで移り気なところがあるため注意。 </t>
  </si>
  <si>
    <t>丁未</t>
  </si>
  <si>
    <t>黒ヒョウ</t>
    <rPh sb="0" eb="1">
      <t>クロ</t>
    </rPh>
    <phoneticPr fontId="17"/>
  </si>
  <si>
    <t>戊申</t>
  </si>
  <si>
    <t>コアラ</t>
    <phoneticPr fontId="17"/>
  </si>
  <si>
    <t>大駅土</t>
  </si>
  <si>
    <t>たいえきど</t>
  </si>
  <si>
    <t xml:space="preserve">人馬や荷物が集う街道の要所。理想より現実を重んじ、包容力を持つ。周りに人や物品などをひきつける力を持つが、それが良いものであるかどうかは別の話。 </t>
  </si>
  <si>
    <t>己酉</t>
  </si>
  <si>
    <t>大駅土</t>
    <phoneticPr fontId="17"/>
  </si>
  <si>
    <t>たいえきど</t>
    <phoneticPr fontId="17"/>
  </si>
  <si>
    <t>庚戌</t>
  </si>
  <si>
    <t>釼釧金</t>
  </si>
  <si>
    <t>さいせんきん</t>
  </si>
  <si>
    <t>かんざしとなった金。場を明るく華やかにし、また人をまとめる能力を持つ。表面と内面が異なることが多く、それが欠点になってしまうこともある。</t>
  </si>
  <si>
    <t>辛亥</t>
  </si>
  <si>
    <t>壬子</t>
  </si>
  <si>
    <t>桑柘木</t>
  </si>
  <si>
    <t>そうしゃくもく</t>
  </si>
  <si>
    <t xml:space="preserve">桑の木。人々にとって有用な存在で、若いうちに苦労をすればするほど晩年になって運気が上昇していくため、若いうちの苦労は厭わないことが重要である。 </t>
  </si>
  <si>
    <t>癸丑</t>
  </si>
  <si>
    <t>甲寅</t>
  </si>
  <si>
    <t>ライオン</t>
    <phoneticPr fontId="17"/>
  </si>
  <si>
    <t>大渓水</t>
  </si>
  <si>
    <t>だいけいすい</t>
  </si>
  <si>
    <t xml:space="preserve">渓谷を流れる水。澄んだ心を持ち、時間をかけ、ゆっくりだが着実に成果を出していく。しかし、全てを包みこむような度量には欠ける。 </t>
  </si>
  <si>
    <t>乙卯</t>
  </si>
  <si>
    <t>大渓水</t>
    <phoneticPr fontId="17"/>
  </si>
  <si>
    <t>丙辰</t>
  </si>
  <si>
    <t>黒ヒョウ</t>
    <rPh sb="0" eb="1">
      <t>クロ</t>
    </rPh>
    <phoneticPr fontId="17"/>
  </si>
  <si>
    <t>砂中土</t>
  </si>
  <si>
    <t>さちゅうど</t>
  </si>
  <si>
    <t>砂の中に混ざった土。知的で精神的な面に優れているが、その能力は砂の中に埋もれてしまい、包容力や粘りに欠ける面もある。</t>
  </si>
  <si>
    <t>丁巳</t>
  </si>
  <si>
    <t>戊午</t>
  </si>
  <si>
    <t>天上火</t>
  </si>
  <si>
    <t>てんじょうか</t>
  </si>
  <si>
    <t>天に昇っている太陽。行動力や活力に長けているため、人の上に立ち、尊敬をされる。ただ、高慢で押しつけがましい面があるため注意</t>
  </si>
  <si>
    <t>己未</t>
  </si>
  <si>
    <t>庚申</t>
  </si>
  <si>
    <t>柘榴木</t>
  </si>
  <si>
    <t>ざくろぼく</t>
  </si>
  <si>
    <t>ザクロの木。見かけは悪いが内面は充実している。一見つきあいにくそうに見えるが、実際につきあってみるといい面が見えてくる。</t>
  </si>
  <si>
    <t>辛酉</t>
  </si>
  <si>
    <t>ザクロの木。見かけは悪いが内面は充実している。一見つきあいにくそうに見えるが、実際につきあってみるといい面が見えてくる。</t>
    <phoneticPr fontId="17"/>
  </si>
  <si>
    <t>壬戌</t>
  </si>
  <si>
    <t>大海水</t>
  </si>
  <si>
    <t>たいかいすい</t>
  </si>
  <si>
    <t xml:space="preserve">すべての水が流れこむ大海。とても大きな包容力を持ち、豊かな感受性を持つ。凪に見えても急に荒れ狂うように、容易に底が見えない面もある </t>
  </si>
  <si>
    <t>癸亥</t>
  </si>
  <si>
    <t>長生</t>
    <rPh sb="0" eb="2">
      <t>チョウセイ</t>
    </rPh>
    <phoneticPr fontId="17"/>
  </si>
  <si>
    <t>気分や</t>
    <rPh sb="0" eb="2">
      <t>キブン</t>
    </rPh>
    <phoneticPr fontId="17"/>
  </si>
  <si>
    <t>どっしりとした</t>
    <phoneticPr fontId="17"/>
  </si>
  <si>
    <t>守りの</t>
    <rPh sb="0" eb="1">
      <t>マモ</t>
    </rPh>
    <phoneticPr fontId="17"/>
  </si>
  <si>
    <t>大きな志</t>
    <rPh sb="0" eb="1">
      <t>オオ</t>
    </rPh>
    <rPh sb="3" eb="4">
      <t>ココロザシ</t>
    </rPh>
    <phoneticPr fontId="17"/>
  </si>
  <si>
    <t>尽くす</t>
    <rPh sb="0" eb="1">
      <t>ツ</t>
    </rPh>
    <phoneticPr fontId="17"/>
  </si>
  <si>
    <t>沐浴</t>
    <rPh sb="0" eb="2">
      <t>モクヨク</t>
    </rPh>
    <phoneticPr fontId="17"/>
  </si>
  <si>
    <t>長距離ランナー</t>
    <rPh sb="0" eb="3">
      <t>チョウキョリ</t>
    </rPh>
    <phoneticPr fontId="17"/>
  </si>
  <si>
    <t>全力疾走する</t>
    <rPh sb="0" eb="2">
      <t>ゼンリョク</t>
    </rPh>
    <rPh sb="2" eb="4">
      <t>シッソウ</t>
    </rPh>
    <phoneticPr fontId="17"/>
  </si>
  <si>
    <t>品格のある</t>
    <rPh sb="0" eb="2">
      <t>ヒンカク</t>
    </rPh>
    <phoneticPr fontId="17"/>
  </si>
  <si>
    <t>冠帯</t>
    <rPh sb="0" eb="1">
      <t>カン</t>
    </rPh>
    <rPh sb="1" eb="2">
      <t>タイ</t>
    </rPh>
    <phoneticPr fontId="17"/>
  </si>
  <si>
    <t>情熱的な</t>
    <rPh sb="0" eb="3">
      <t>ジョウネツテキ</t>
    </rPh>
    <phoneticPr fontId="17"/>
  </si>
  <si>
    <t>きどっら無い</t>
    <rPh sb="4" eb="5">
      <t>ナ</t>
    </rPh>
    <phoneticPr fontId="17"/>
  </si>
  <si>
    <t>束縛を嫌う</t>
    <rPh sb="0" eb="2">
      <t>ソクバク</t>
    </rPh>
    <rPh sb="3" eb="4">
      <t>キラ</t>
    </rPh>
    <phoneticPr fontId="17"/>
  </si>
  <si>
    <t>落ち込みの激しい</t>
    <rPh sb="0" eb="3">
      <t>オチコ</t>
    </rPh>
    <rPh sb="5" eb="6">
      <t>ハゲ</t>
    </rPh>
    <phoneticPr fontId="17"/>
  </si>
  <si>
    <t>健禄</t>
    <rPh sb="0" eb="1">
      <t>ケン</t>
    </rPh>
    <rPh sb="1" eb="2">
      <t>ロク</t>
    </rPh>
    <phoneticPr fontId="17"/>
  </si>
  <si>
    <t>統率力のある</t>
    <rPh sb="0" eb="3">
      <t>トウソツリョク</t>
    </rPh>
    <phoneticPr fontId="17"/>
  </si>
  <si>
    <t>感情的な</t>
  </si>
  <si>
    <t>傷つきやすい</t>
    <rPh sb="0" eb="1">
      <t>キズ</t>
    </rPh>
    <phoneticPr fontId="17"/>
  </si>
  <si>
    <t>帝旺</t>
    <rPh sb="0" eb="1">
      <t>テイ</t>
    </rPh>
    <rPh sb="1" eb="2">
      <t>オウ</t>
    </rPh>
    <phoneticPr fontId="17"/>
  </si>
  <si>
    <t>楽天的な</t>
    <rPh sb="0" eb="3">
      <t>ラクテンテキ</t>
    </rPh>
    <phoneticPr fontId="17"/>
  </si>
  <si>
    <t>パワフルな</t>
    <phoneticPr fontId="17"/>
  </si>
  <si>
    <t>ゆったりとした悠然の</t>
    <rPh sb="7" eb="9">
      <t>ユウゼン</t>
    </rPh>
    <phoneticPr fontId="17"/>
  </si>
  <si>
    <t>衰</t>
    <rPh sb="0" eb="1">
      <t>スイ</t>
    </rPh>
    <phoneticPr fontId="17"/>
  </si>
  <si>
    <t>大器晩成の</t>
    <rPh sb="0" eb="2">
      <t>タイキ</t>
    </rPh>
    <rPh sb="2" eb="4">
      <t>バンセイ</t>
    </rPh>
    <phoneticPr fontId="17"/>
  </si>
  <si>
    <t>社交家の</t>
    <rPh sb="0" eb="2">
      <t>シャコウ</t>
    </rPh>
    <rPh sb="2" eb="3">
      <t>カ</t>
    </rPh>
    <phoneticPr fontId="17"/>
  </si>
  <si>
    <t>人間味あふれる</t>
    <rPh sb="0" eb="3">
      <t>ニンゲンミ</t>
    </rPh>
    <phoneticPr fontId="17"/>
  </si>
  <si>
    <t>磨き上げられた</t>
    <rPh sb="0" eb="3">
      <t>ミガキア</t>
    </rPh>
    <phoneticPr fontId="17"/>
  </si>
  <si>
    <t>病</t>
    <rPh sb="0" eb="1">
      <t>ビョウ</t>
    </rPh>
    <phoneticPr fontId="17"/>
  </si>
  <si>
    <t>フットワークの軽い</t>
    <rPh sb="7" eb="8">
      <t>カル</t>
    </rPh>
    <phoneticPr fontId="17"/>
  </si>
  <si>
    <t>サービス精神旺盛な</t>
    <rPh sb="4" eb="6">
      <t>セイシン</t>
    </rPh>
    <rPh sb="6" eb="8">
      <t>オウセイ</t>
    </rPh>
    <phoneticPr fontId="17"/>
  </si>
  <si>
    <t>コアラの中の</t>
    <rPh sb="4" eb="5">
      <t>ナカ</t>
    </rPh>
    <phoneticPr fontId="17"/>
  </si>
  <si>
    <t>夢とロマンの</t>
    <rPh sb="0" eb="1">
      <t>ユメ</t>
    </rPh>
    <phoneticPr fontId="17"/>
  </si>
  <si>
    <t>母性愛情豊かな</t>
    <rPh sb="0" eb="2">
      <t>ボセイ</t>
    </rPh>
    <rPh sb="2" eb="4">
      <t>アイジョウ</t>
    </rPh>
    <rPh sb="4" eb="5">
      <t>ユタ</t>
    </rPh>
    <phoneticPr fontId="17"/>
  </si>
  <si>
    <t>死</t>
    <rPh sb="0" eb="1">
      <t>シ</t>
    </rPh>
    <phoneticPr fontId="17"/>
  </si>
  <si>
    <t>まっしぐらに突き進む</t>
    <rPh sb="6" eb="9">
      <t>ツキスス</t>
    </rPh>
    <phoneticPr fontId="17"/>
  </si>
  <si>
    <t>デリケートな</t>
    <phoneticPr fontId="17"/>
  </si>
  <si>
    <t>墓</t>
    <rPh sb="0" eb="1">
      <t>ボ</t>
    </rPh>
    <phoneticPr fontId="17"/>
  </si>
  <si>
    <t>協調性の無い</t>
    <rPh sb="0" eb="3">
      <t>キョウチョウセイ</t>
    </rPh>
    <rPh sb="4" eb="5">
      <t>ナ</t>
    </rPh>
    <phoneticPr fontId="17"/>
  </si>
  <si>
    <t>頼られるとうれしい</t>
    <rPh sb="0" eb="1">
      <t>タヨ</t>
    </rPh>
    <phoneticPr fontId="17"/>
  </si>
  <si>
    <t>粘り強い</t>
    <rPh sb="0" eb="1">
      <t>ネバ</t>
    </rPh>
    <rPh sb="2" eb="3">
      <t>ツヨ</t>
    </rPh>
    <phoneticPr fontId="17"/>
  </si>
  <si>
    <t>チャレンジ精神の旺盛な</t>
    <rPh sb="5" eb="7">
      <t>セイシン</t>
    </rPh>
    <rPh sb="8" eb="10">
      <t>オウセイ</t>
    </rPh>
    <phoneticPr fontId="17"/>
  </si>
  <si>
    <t>もの静かな</t>
    <rPh sb="0" eb="3">
      <t>モノシズ</t>
    </rPh>
    <phoneticPr fontId="17"/>
  </si>
  <si>
    <t>絶</t>
    <rPh sb="0" eb="1">
      <t>ゼツ</t>
    </rPh>
    <phoneticPr fontId="17"/>
  </si>
  <si>
    <t>強靭な翼の</t>
    <rPh sb="0" eb="2">
      <t>キョウジン</t>
    </rPh>
    <rPh sb="3" eb="4">
      <t>ツバサ</t>
    </rPh>
    <phoneticPr fontId="17"/>
  </si>
  <si>
    <t>波乱に満ちた</t>
    <rPh sb="0" eb="2">
      <t>ハラン</t>
    </rPh>
    <rPh sb="3" eb="4">
      <t>ミ</t>
    </rPh>
    <phoneticPr fontId="17"/>
  </si>
  <si>
    <t>優雅な</t>
    <rPh sb="0" eb="2">
      <t>ユウガ</t>
    </rPh>
    <phoneticPr fontId="17"/>
  </si>
  <si>
    <t>胎</t>
    <rPh sb="0" eb="1">
      <t>タイ</t>
    </rPh>
    <phoneticPr fontId="17"/>
  </si>
  <si>
    <t>ネアカの</t>
    <phoneticPr fontId="17"/>
  </si>
  <si>
    <t>クリエイティブな</t>
    <phoneticPr fontId="17"/>
  </si>
  <si>
    <t>穏やかな</t>
    <rPh sb="0" eb="1">
      <t>オダ</t>
    </rPh>
    <phoneticPr fontId="17"/>
  </si>
  <si>
    <t>好感を持たれる</t>
    <rPh sb="0" eb="2">
      <t>コウカン</t>
    </rPh>
    <rPh sb="3" eb="4">
      <t>モ</t>
    </rPh>
    <phoneticPr fontId="17"/>
  </si>
  <si>
    <t>放浪の</t>
    <rPh sb="0" eb="2">
      <t>ホウロウ</t>
    </rPh>
    <phoneticPr fontId="17"/>
  </si>
  <si>
    <t>養</t>
    <rPh sb="0" eb="1">
      <t>ヨウ</t>
    </rPh>
    <phoneticPr fontId="17"/>
  </si>
  <si>
    <t>正直な</t>
    <rPh sb="0" eb="2">
      <t>ショウジキ</t>
    </rPh>
    <phoneticPr fontId="17"/>
  </si>
  <si>
    <t>しっかり物の</t>
    <rPh sb="4" eb="5">
      <t>モノ</t>
    </rPh>
    <phoneticPr fontId="17"/>
  </si>
  <si>
    <t>強い意思を持った</t>
    <rPh sb="0" eb="1">
      <t>ツヨ</t>
    </rPh>
    <rPh sb="2" eb="4">
      <t>イシ</t>
    </rPh>
    <rPh sb="5" eb="6">
      <t>モ</t>
    </rPh>
    <phoneticPr fontId="17"/>
  </si>
  <si>
    <t>華やかな</t>
    <rPh sb="0" eb="1">
      <t>ハナ</t>
    </rPh>
    <phoneticPr fontId="17"/>
  </si>
  <si>
    <t>甲-乙→合化土　　信</t>
    <rPh sb="0" eb="1">
      <t>コウ</t>
    </rPh>
    <rPh sb="2" eb="3">
      <t>オツ</t>
    </rPh>
    <rPh sb="4" eb="5">
      <t>ゴウ</t>
    </rPh>
    <rPh sb="5" eb="6">
      <t>カ</t>
    </rPh>
    <rPh sb="6" eb="7">
      <t>ド</t>
    </rPh>
    <rPh sb="9" eb="10">
      <t>シン</t>
    </rPh>
    <phoneticPr fontId="17"/>
  </si>
  <si>
    <t>乙-庚→合化金　　義</t>
    <rPh sb="0" eb="1">
      <t>オツ</t>
    </rPh>
    <rPh sb="2" eb="3">
      <t>コウ</t>
    </rPh>
    <rPh sb="4" eb="5">
      <t>ゴウ</t>
    </rPh>
    <rPh sb="5" eb="6">
      <t>カ</t>
    </rPh>
    <rPh sb="6" eb="7">
      <t>キン</t>
    </rPh>
    <rPh sb="9" eb="10">
      <t>ギ</t>
    </rPh>
    <phoneticPr fontId="17"/>
  </si>
  <si>
    <t>丙-辛→合化水　　智</t>
    <rPh sb="0" eb="1">
      <t>ヒノエ</t>
    </rPh>
    <rPh sb="2" eb="3">
      <t>シン</t>
    </rPh>
    <rPh sb="4" eb="5">
      <t>ゴウ</t>
    </rPh>
    <rPh sb="5" eb="6">
      <t>カ</t>
    </rPh>
    <rPh sb="6" eb="7">
      <t>スイ</t>
    </rPh>
    <rPh sb="9" eb="10">
      <t>チ</t>
    </rPh>
    <phoneticPr fontId="17"/>
  </si>
  <si>
    <t>戊-癸→合化火　　礼</t>
    <rPh sb="0" eb="1">
      <t>ボ</t>
    </rPh>
    <rPh sb="2" eb="3">
      <t>ミズノト</t>
    </rPh>
    <rPh sb="4" eb="5">
      <t>ゴウ</t>
    </rPh>
    <rPh sb="5" eb="6">
      <t>カ</t>
    </rPh>
    <rPh sb="6" eb="7">
      <t>カ</t>
    </rPh>
    <rPh sb="9" eb="10">
      <t>レイ</t>
    </rPh>
    <phoneticPr fontId="17"/>
  </si>
  <si>
    <t>四柱推命（十二運星）と動物占いから生れた日干を利用</t>
    <rPh sb="0" eb="4">
      <t>シチュウスイメイ</t>
    </rPh>
    <rPh sb="5" eb="7">
      <t>ジュウニ</t>
    </rPh>
    <rPh sb="7" eb="8">
      <t>ウン</t>
    </rPh>
    <rPh sb="8" eb="9">
      <t>セイ</t>
    </rPh>
    <rPh sb="11" eb="13">
      <t>ドウブツ</t>
    </rPh>
    <rPh sb="13" eb="14">
      <t>ウラナ</t>
    </rPh>
    <rPh sb="17" eb="18">
      <t>ウマ</t>
    </rPh>
    <rPh sb="20" eb="22">
      <t>ニッカン</t>
    </rPh>
    <rPh sb="23" eb="25">
      <t>リヨウ</t>
    </rPh>
    <phoneticPr fontId="14"/>
  </si>
  <si>
    <t>甲</t>
    <rPh sb="0" eb="1">
      <t>キノエ</t>
    </rPh>
    <phoneticPr fontId="14"/>
  </si>
  <si>
    <t>子</t>
    <rPh sb="0" eb="1">
      <t>ネ</t>
    </rPh>
    <phoneticPr fontId="14"/>
  </si>
  <si>
    <t>乙</t>
    <rPh sb="0" eb="1">
      <t>オツ</t>
    </rPh>
    <phoneticPr fontId="14"/>
  </si>
  <si>
    <t>丑</t>
    <rPh sb="0" eb="1">
      <t>ウシ</t>
    </rPh>
    <phoneticPr fontId="14"/>
  </si>
  <si>
    <t>長距離ランナー</t>
    <rPh sb="0" eb="3">
      <t>チョウキョリ</t>
    </rPh>
    <phoneticPr fontId="17"/>
  </si>
  <si>
    <t>社交家の</t>
    <rPh sb="0" eb="2">
      <t>シャコウ</t>
    </rPh>
    <rPh sb="2" eb="3">
      <t>カ</t>
    </rPh>
    <phoneticPr fontId="17"/>
  </si>
  <si>
    <t>落ち着きの無い</t>
    <rPh sb="0" eb="3">
      <t>オチツ</t>
    </rPh>
    <rPh sb="5" eb="6">
      <t>ナ</t>
    </rPh>
    <phoneticPr fontId="17"/>
  </si>
  <si>
    <t>フットワークの軽い</t>
    <rPh sb="7" eb="8">
      <t>カル</t>
    </rPh>
    <phoneticPr fontId="17"/>
  </si>
  <si>
    <t>面倒見の良い</t>
    <rPh sb="0" eb="3">
      <t>メンドウミ</t>
    </rPh>
    <rPh sb="4" eb="5">
      <t>ヨ</t>
    </rPh>
    <phoneticPr fontId="17"/>
  </si>
  <si>
    <t>愛情あふれる</t>
    <rPh sb="0" eb="2">
      <t>アイジョウ</t>
    </rPh>
    <phoneticPr fontId="17"/>
  </si>
  <si>
    <t>全力疾走する</t>
    <rPh sb="0" eb="2">
      <t>ゼンリョク</t>
    </rPh>
    <rPh sb="2" eb="4">
      <t>シッソウ</t>
    </rPh>
    <phoneticPr fontId="17"/>
  </si>
  <si>
    <t>磨き上げられた</t>
    <rPh sb="0" eb="3">
      <t>ミガキア</t>
    </rPh>
    <phoneticPr fontId="17"/>
  </si>
  <si>
    <t>大きな志</t>
    <rPh sb="0" eb="1">
      <t>オオ</t>
    </rPh>
    <rPh sb="3" eb="4">
      <t>ココロザシ</t>
    </rPh>
    <phoneticPr fontId="17"/>
  </si>
  <si>
    <t>母性愛情豊かな</t>
    <rPh sb="0" eb="2">
      <t>ボセイ</t>
    </rPh>
    <rPh sb="2" eb="4">
      <t>アイジョウ</t>
    </rPh>
    <rPh sb="4" eb="5">
      <t>ユタ</t>
    </rPh>
    <phoneticPr fontId="17"/>
  </si>
  <si>
    <t>正直な</t>
    <rPh sb="0" eb="2">
      <t>ショウジキ</t>
    </rPh>
    <phoneticPr fontId="17"/>
  </si>
  <si>
    <t>人気者の</t>
    <rPh sb="0" eb="3">
      <t>ニンキモノ</t>
    </rPh>
    <phoneticPr fontId="17"/>
  </si>
  <si>
    <t>ネアカの</t>
    <phoneticPr fontId="17"/>
  </si>
  <si>
    <t>協調性の無い</t>
    <rPh sb="0" eb="3">
      <t>キョウチョウセイ</t>
    </rPh>
    <rPh sb="4" eb="5">
      <t>ナ</t>
    </rPh>
    <phoneticPr fontId="17"/>
  </si>
  <si>
    <t>どっしりとした</t>
    <phoneticPr fontId="17"/>
  </si>
  <si>
    <t>コアラの中の</t>
    <rPh sb="4" eb="5">
      <t>ナカ</t>
    </rPh>
    <phoneticPr fontId="17"/>
  </si>
  <si>
    <t>デリケートな</t>
    <phoneticPr fontId="17"/>
  </si>
  <si>
    <t>放浪の</t>
    <rPh sb="0" eb="2">
      <t>ホウロウ</t>
    </rPh>
    <phoneticPr fontId="17"/>
  </si>
  <si>
    <t>もの静かな</t>
    <rPh sb="0" eb="3">
      <t>モノシズ</t>
    </rPh>
    <phoneticPr fontId="17"/>
  </si>
  <si>
    <t>落ち着きのある</t>
    <rPh sb="0" eb="3">
      <t>オチツ</t>
    </rPh>
    <phoneticPr fontId="17"/>
  </si>
  <si>
    <t>強靭な翼の</t>
    <rPh sb="0" eb="2">
      <t>キョウジン</t>
    </rPh>
    <rPh sb="3" eb="4">
      <t>ツバサ</t>
    </rPh>
    <phoneticPr fontId="17"/>
  </si>
  <si>
    <t>無邪気な</t>
    <rPh sb="0" eb="3">
      <t>ムジャキ</t>
    </rPh>
    <phoneticPr fontId="17"/>
  </si>
  <si>
    <t>クリエイティブな</t>
    <phoneticPr fontId="17"/>
  </si>
  <si>
    <t>穏やかな</t>
    <rPh sb="0" eb="1">
      <t>オダ</t>
    </rPh>
    <phoneticPr fontId="17"/>
  </si>
  <si>
    <t>粘り強い</t>
    <rPh sb="0" eb="1">
      <t>ネバ</t>
    </rPh>
    <rPh sb="2" eb="3">
      <t>ツヨ</t>
    </rPh>
    <phoneticPr fontId="17"/>
  </si>
  <si>
    <t>波乱に満ちた</t>
    <rPh sb="0" eb="2">
      <t>ハラン</t>
    </rPh>
    <rPh sb="3" eb="4">
      <t>ミ</t>
    </rPh>
    <phoneticPr fontId="17"/>
  </si>
  <si>
    <t>優雅な</t>
    <rPh sb="0" eb="2">
      <t>ユウガ</t>
    </rPh>
    <phoneticPr fontId="17"/>
  </si>
  <si>
    <t>チャレンジ精神の旺盛な</t>
    <rPh sb="5" eb="7">
      <t>セイシン</t>
    </rPh>
    <rPh sb="8" eb="10">
      <t>オウセイ</t>
    </rPh>
    <phoneticPr fontId="17"/>
  </si>
  <si>
    <t>順応性のある</t>
    <rPh sb="0" eb="3">
      <t>ジュンノウセイ</t>
    </rPh>
    <phoneticPr fontId="17"/>
  </si>
  <si>
    <t>リーダーとなる</t>
    <phoneticPr fontId="17"/>
  </si>
  <si>
    <t>しっかり物の</t>
    <rPh sb="4" eb="5">
      <t>モノ</t>
    </rPh>
    <phoneticPr fontId="17"/>
  </si>
  <si>
    <t>活動豊かな</t>
    <rPh sb="0" eb="2">
      <t>カツドウ</t>
    </rPh>
    <rPh sb="2" eb="3">
      <t>ユタ</t>
    </rPh>
    <phoneticPr fontId="17"/>
  </si>
  <si>
    <t>気分や</t>
    <rPh sb="0" eb="2">
      <t>キブン</t>
    </rPh>
    <phoneticPr fontId="17"/>
  </si>
  <si>
    <t>頼られるとうれしい</t>
    <rPh sb="0" eb="1">
      <t>タヨ</t>
    </rPh>
    <phoneticPr fontId="17"/>
  </si>
  <si>
    <t>好感を持たれる</t>
    <rPh sb="0" eb="2">
      <t>コウカン</t>
    </rPh>
    <rPh sb="3" eb="4">
      <t>モ</t>
    </rPh>
    <phoneticPr fontId="17"/>
  </si>
  <si>
    <t>まっしぐらに突き進む</t>
    <rPh sb="6" eb="9">
      <t>ツキスス</t>
    </rPh>
    <phoneticPr fontId="17"/>
  </si>
  <si>
    <t>華やかな</t>
    <rPh sb="0" eb="1">
      <t>ハナ</t>
    </rPh>
    <phoneticPr fontId="17"/>
  </si>
  <si>
    <t>夢とロマンの</t>
    <rPh sb="0" eb="1">
      <t>ユメ</t>
    </rPh>
    <phoneticPr fontId="17"/>
  </si>
  <si>
    <t>尽くす</t>
    <rPh sb="0" eb="1">
      <t>ツ</t>
    </rPh>
    <phoneticPr fontId="17"/>
  </si>
  <si>
    <t>大器晩成の</t>
    <rPh sb="0" eb="2">
      <t>タイキ</t>
    </rPh>
    <rPh sb="2" eb="4">
      <t>バンセイ</t>
    </rPh>
    <phoneticPr fontId="17"/>
  </si>
  <si>
    <t>足腰の強い</t>
    <rPh sb="0" eb="2">
      <t>アシコシ</t>
    </rPh>
    <rPh sb="3" eb="4">
      <t>ツヨ</t>
    </rPh>
    <phoneticPr fontId="17"/>
  </si>
  <si>
    <t>動き回る</t>
    <rPh sb="0" eb="3">
      <t>ウゴキマワ</t>
    </rPh>
    <phoneticPr fontId="17"/>
  </si>
  <si>
    <t>情熱的な</t>
    <rPh sb="0" eb="3">
      <t>ジョウネツテキ</t>
    </rPh>
    <phoneticPr fontId="17"/>
  </si>
  <si>
    <t>守りの</t>
    <rPh sb="0" eb="1">
      <t>マモ</t>
    </rPh>
    <phoneticPr fontId="17"/>
  </si>
  <si>
    <t>品格のある</t>
    <rPh sb="0" eb="2">
      <t>ヒンカク</t>
    </rPh>
    <phoneticPr fontId="17"/>
  </si>
  <si>
    <t>ゆったりとした悠然の</t>
    <rPh sb="7" eb="9">
      <t>ユウゼン</t>
    </rPh>
    <phoneticPr fontId="17"/>
  </si>
  <si>
    <t>落ち込みの激しい</t>
    <rPh sb="0" eb="3">
      <t>オチコ</t>
    </rPh>
    <rPh sb="5" eb="6">
      <t>ハゲ</t>
    </rPh>
    <phoneticPr fontId="17"/>
  </si>
  <si>
    <t>楽天的な</t>
    <rPh sb="0" eb="3">
      <t>ラクテンテキ</t>
    </rPh>
    <phoneticPr fontId="17"/>
  </si>
  <si>
    <t>パワフルな</t>
    <phoneticPr fontId="17"/>
  </si>
  <si>
    <t>きどっら無い</t>
    <rPh sb="4" eb="5">
      <t>ナ</t>
    </rPh>
    <phoneticPr fontId="17"/>
  </si>
  <si>
    <t>慈悲深い</t>
    <rPh sb="0" eb="2">
      <t>ジヒ</t>
    </rPh>
    <rPh sb="2" eb="3">
      <t>ブカ</t>
    </rPh>
    <phoneticPr fontId="17"/>
  </si>
  <si>
    <t>人間味あふれる</t>
    <rPh sb="0" eb="3">
      <t>ニンゲンミ</t>
    </rPh>
    <phoneticPr fontId="17"/>
  </si>
  <si>
    <t>我が道を行く</t>
    <rPh sb="0" eb="1">
      <t>ワ</t>
    </rPh>
    <rPh sb="2" eb="3">
      <t>ミチ</t>
    </rPh>
    <rPh sb="4" eb="5">
      <t>ユ</t>
    </rPh>
    <phoneticPr fontId="17"/>
  </si>
  <si>
    <t>感情豊かな</t>
    <rPh sb="0" eb="2">
      <t>カンジョウ</t>
    </rPh>
    <rPh sb="2" eb="3">
      <t>ユタ</t>
    </rPh>
    <phoneticPr fontId="17"/>
  </si>
  <si>
    <t>傷つきやすい</t>
    <rPh sb="0" eb="1">
      <t>キズ</t>
    </rPh>
    <phoneticPr fontId="17"/>
  </si>
  <si>
    <t>束縛を嫌う</t>
    <rPh sb="0" eb="2">
      <t>ソクバク</t>
    </rPh>
    <rPh sb="3" eb="4">
      <t>キラ</t>
    </rPh>
    <phoneticPr fontId="17"/>
  </si>
  <si>
    <t>番号</t>
    <rPh sb="0" eb="2">
      <t>バンゴウ</t>
    </rPh>
    <phoneticPr fontId="14"/>
  </si>
  <si>
    <t>干</t>
    <rPh sb="0" eb="1">
      <t>カン</t>
    </rPh>
    <phoneticPr fontId="14"/>
  </si>
  <si>
    <t>支</t>
    <rPh sb="0" eb="1">
      <t>シ</t>
    </rPh>
    <phoneticPr fontId="14"/>
  </si>
  <si>
    <t>60干</t>
    <rPh sb="2" eb="3">
      <t>カン</t>
    </rPh>
    <phoneticPr fontId="14"/>
  </si>
  <si>
    <t>動物</t>
    <rPh sb="0" eb="2">
      <t>ドウブツ</t>
    </rPh>
    <phoneticPr fontId="14"/>
  </si>
  <si>
    <t>干五行</t>
    <rPh sb="0" eb="1">
      <t>カン</t>
    </rPh>
    <rPh sb="1" eb="3">
      <t>ゴギョウ</t>
    </rPh>
    <phoneticPr fontId="14"/>
  </si>
  <si>
    <t>支五行</t>
    <rPh sb="0" eb="1">
      <t>シ</t>
    </rPh>
    <rPh sb="1" eb="3">
      <t>ゴギョウ</t>
    </rPh>
    <phoneticPr fontId="14"/>
  </si>
  <si>
    <t>納音</t>
    <rPh sb="0" eb="2">
      <t>ナッチン</t>
    </rPh>
    <phoneticPr fontId="14"/>
  </si>
  <si>
    <t>状態</t>
    <rPh sb="0" eb="2">
      <t>ジョウタイ</t>
    </rPh>
    <phoneticPr fontId="14"/>
  </si>
  <si>
    <t>胎</t>
  </si>
  <si>
    <t>養</t>
  </si>
  <si>
    <t>長生</t>
  </si>
  <si>
    <t>沐浴</t>
  </si>
  <si>
    <t>冠帯</t>
  </si>
  <si>
    <t>帝旺</t>
  </si>
  <si>
    <t>衰</t>
  </si>
  <si>
    <t>病</t>
  </si>
  <si>
    <t>死</t>
  </si>
  <si>
    <t>墓</t>
  </si>
  <si>
    <t>一白水星</t>
  </si>
  <si>
    <t>基本質は水.。沢の清流（せせらぎ）から谷を下る激流そして気持ちの休まるよどみ、大河のようにおだやかな性格、でも氷の刃も持ち合わせているのです。すべてを包み込む包容力と、反対に氷のような冷たさも持っている。</t>
  </si>
  <si>
    <t>がまん強さは、９星中ナンバーワンです。耐える、耐える！じっと耐える！！！ぐっとがまん！限界点を超えると、突如として、反撃に出ます。もうそれは見境なしのすざましさなのです。そう、キレてしまうのです。もうだれも、止められない！ストレスをためないことがとても大切です。</t>
  </si>
  <si>
    <t>はっきりいって、個人主義タイプ。他人に無関心。反対に他人から束縛されるのも嫌いなのです。そのことで、みんなからは冷たいと思われることもあるのです。でも、友達を大切にし理性的で包容力も強く信頼もされています。</t>
  </si>
  <si>
    <t>とにかく、感受性が高い。観察眼が鋭い、美的感覚もいけます。なかなかセンスが良いのです。こうと思ったら、のめり込んでいきます。打ち込むタイプなので、研究者や学者向き！そして、孤独感が漂う、それは自己主張が激しいからかもしれない。</t>
  </si>
  <si>
    <t>一白水星の星の人は繊細な心を持っています。</t>
  </si>
  <si>
    <t>川の流れのようにゆったりと流れるところもあれば激流のところもあるように包容力にすぐれ理性的で人との調和に神経を使います。</t>
  </si>
  <si>
    <t>気長でありながら気短という両極端な性格を持っています。</t>
  </si>
  <si>
    <t>一白水星の星を持つ人はこの点を注意してください。</t>
  </si>
  <si>
    <t>いつも心にゆとりを持つことを心がけるとが一番大切といえるでしょう。</t>
  </si>
  <si>
    <t>★玄武（亀の親分で須弥山（柱）の土台となる辛抱強さ。元は知恵）</t>
  </si>
  <si>
    <t>とにかく控え目、目立つことを嫌がります。たとえばパーティーでも、先頭に立って盛り上げるということは苦手です。みんなの陰にいることが多いのです。無口で閉じこもりがちなのです。その反面、周りの人からは大きな信頼を集めます。とても理性的で包容力が強いのです</t>
  </si>
  <si>
    <t>その反面として激流のように感情的に走り出すと爆発し人格を疑われるようになってしまいます</t>
  </si>
  <si>
    <t>陰陽では陰  五行は水　 十二支は子　 方位は北　冬　真夜中　中男　色は黒</t>
    <phoneticPr fontId="14"/>
  </si>
  <si>
    <t>二黒土星</t>
  </si>
  <si>
    <t>二黒土星の質は土です。農耕の豊かな実りを育む土。古代中国文明は黄河流域に農耕の古代文明を築き上げたのです。そしてこの気学の歴史でもあるのです。農耕は天候にも左右されるでしょう。どうしても他力本願的のなるの、決断に迷うのもそんなとこから来てる。作物を育てるのは手間暇がかかる。だから我慢強さ、あきらめない粘り、忍耐強さがある。</t>
  </si>
  <si>
    <t>この星の人の特徴は、「もう、いい加減にどっちかに決めてよ！！そしていつもチャンすを逃がしているんジャン」石橋を叩いて渡る二黒人・・・・定める方向、未だ決まらず。一度決めたら、貫き通す、強い意思を持ってください。それが、あなたの人生をラッキーに方向転換させてくれるのです。</t>
  </si>
  <si>
    <t>おおらかで、包容力があって、温和な性格。どちらかというと従順に従っていくタイプです。自分の意志をハッキリと伝えるようにいつも心掛けてくださいね。好き嫌いも、ハッキリと表現できるようにも心掛けましょう。</t>
  </si>
  <si>
    <t>とにかく、忍耐力は抜群！コツコツと地道に積み上げていく行動力は群を抜いてるよ。他の人の嫌がる仕事でも黙々とします。堅実・努力家のあなたは、どちらかといえば大器晩成型です。お金も大金を当てるというタイプではなく、コツコツと貯めていくタイプです。</t>
  </si>
  <si>
    <t>先頭に立ってグイグイみんなを引っ張っていくような委員長タイプになるよりは、その補佐役が向いている。どちらといえば、目立たないほうが性に合っているのです。その方が気分が落ち着くような、そんなタイプです。大物に成れる人を見抜く才能を身に付けることです。あなたが補佐した人が成長していくかどうかが、あなたの人生の分かれ道？ちょっと考え過ぎかな。</t>
  </si>
  <si>
    <t>二黒土星の星の人はどんな人とでも付き合えるような融和性を兼ね備えています。</t>
  </si>
  <si>
    <t>しかし心の奥深くでは強情で疑い深いような面を持っています。</t>
  </si>
  <si>
    <t>この剛直さがでると普段は優柔不断で迷うタイプから頑固になり融通の無さが表面にでてきます。</t>
  </si>
  <si>
    <t>なんたって九星一番の努力家なんですから、この性格を直すことで人生は大きく開けてきます。</t>
  </si>
  <si>
    <t>□土の質の　けんかしたくない！</t>
  </si>
  <si>
    <t>★皇太后であり母、土の陰の質</t>
  </si>
  <si>
    <t>陰陽は陰</t>
  </si>
  <si>
    <t>陰陽は陰五行は土と火　未申　南西　晩夏から初秋　母　色は黄色（黄土）</t>
    <phoneticPr fontId="14"/>
  </si>
  <si>
    <t>三碧木星</t>
  </si>
  <si>
    <t>陰陽は陽</t>
  </si>
  <si>
    <t>三碧木星の質は成長著しい若木です。もう貪欲に地中に根を張り巡らし養分をどんどん吸収し日増しに大きく成長して行く若木なのです。イメージに雷が浮かびます。強烈なエネルギーを持っている。しかしそれは強い光、激しい音、で実態（姿）のないエネルギーともいえます。それは性格にも出てきます。</t>
  </si>
  <si>
    <t>陰陽は陽五行は木　干支は卯　東　春　夜明け　長男　色は青</t>
    <phoneticPr fontId="14"/>
  </si>
  <si>
    <t>超バイタリティーがあります。外交型でジットしていることは苦手です。何事にも負けない勇気をもっています。しかもエイッとばかりに迷わず決断します。感覚も鋭く、決してひるむことなく向かっていく勇気があるのです。行動力ナンバーワン！</t>
  </si>
  <si>
    <t>自分が追いつめられると、平気で「口からでまかせ、いいまかせ」を言う事があるので注意が必要。自分の言ったことには責任を持つようにすることです。</t>
  </si>
  <si>
    <t>失敗すると、もう惨めなくらい落ち込みますが、回復もすごく早い。もうケロットしてまわりもビックリ。一度した失敗は繰り返さないよう、大いに反省しましょう。</t>
  </si>
  <si>
    <t>正直ですが超短気です。不正が目についたり、自分の気に入らない事があると、すぐに怒ります。気に入らなくても、深呼吸！気持を静めてから行動してね！でも、本当は小心者なのです。反対にやり込められると、もう見境無しに興奮してしまいます。</t>
  </si>
  <si>
    <t>三碧木星の人は感覚が鋭いので斬新なアイディアや芸術的センスにもすぐれています。</t>
  </si>
  <si>
    <t>しかも、考えに考えてでてくるとは違い直感的にそれがでてきます。</t>
  </si>
  <si>
    <t>ただ、ガマンすることやコツコツと積み上げていくことは大きらいです。</t>
  </si>
  <si>
    <t>ここを直し忍耐力を身につけることがとても大切です。</t>
  </si>
  <si>
    <t>　三碧木星の人は直感タイプですからパッと思いついたことが言葉として口から出ます。</t>
  </si>
  <si>
    <t>態度も人をバカにしたような態度をとる場合があります。</t>
  </si>
  <si>
    <t>本人はそのつもりではないのですがこの点を直すことはとても大切です。</t>
  </si>
  <si>
    <t>★青龍をイメージ、押しは強し</t>
  </si>
  <si>
    <t>四緑木星</t>
  </si>
  <si>
    <t>五行は木と土　干支は辰巳　晩秋から初夏　長女　色は緑</t>
  </si>
  <si>
    <t>四緑木星の質は成長した木です。イメージは風・・落ち着いた大人の感じがします</t>
  </si>
  <si>
    <t>理論家で、合理主義で、慎重派、計画もしっかりとたてます。でもそれは、グズグズしていて、理屈ばっかりと言われかねないのですよ！</t>
  </si>
  <si>
    <t>恋（恋愛だけではなく！）は盲目！猪突猛進！一度決めたら他人の忠告、世間体などお構いなし、恋人のいる相手でも突き進む。もう、誰も止められない！</t>
  </si>
  <si>
    <t>大人の雰囲気か漂っています。目上の人には言葉使いもていねいです。礼儀もわきまえています。「要領が良いやつ」と言われるかもしれないけれど、引き立ててもらうチャンスが多い恵まれた性格ですよ。</t>
  </si>
  <si>
    <t>意地っ張りで、飽きっぽい、すぐに投げ出してしまう。「無責任なやつ」て、言われないように気を付けること。</t>
  </si>
  <si>
    <t>四緑木星の人はやさしくて思いやりがありみんなに好かれるタイプに人が多いのです。</t>
  </si>
  <si>
    <t>四緑木星は信用されることで未来が開けます。</t>
  </si>
  <si>
    <t>ですからぐずぐずして煮え切らない態度やどんな人とでも付き合う（八方美人）は信用をなくしていきます。</t>
  </si>
  <si>
    <t>このことは精神的に強くなることが大切といえます。</t>
  </si>
  <si>
    <t>内面の自己改革をすることで未来が開けていきます。</t>
  </si>
  <si>
    <t>★青龍のイメージで押しは強い、陰で強さも制御されバランスが取れている</t>
  </si>
  <si>
    <t>五黄土星</t>
  </si>
  <si>
    <t>五行は土　干支は無し　季節も無し　中央で帝旺　色は黄土</t>
  </si>
  <si>
    <t>五黄土星の質は、土です。地球の中心のマグマを連想してください。地震のエネルギー源です。破壊と再生という強い力が秘められている。定盤上での五黄の位置は中央に鎮座していて、他の星に睨みを利かしています。五黄は帝王の質を持っているのです。</t>
  </si>
  <si>
    <t>帝王の星の性格かもしれません。ペコペコする事は苦手です。人生色々あるけど、頭下げるのも演出だと思ってください。演技だって大切なんだから。</t>
  </si>
  <si>
    <t>ヨイショ！ヨイショ！おだてられて、利用されて、ポイとそっぽを向かれ悔しい思いをします。正義感が強く、お人好しなのですね。あなたは、強い運を持っているのですから、そんな事があっても、気にしない気にしない！ただし、上手い話しには刺がある。疑ってかかる事です。</t>
  </si>
  <si>
    <t>お助けマン登場！！義理に熱く、人情家のあなたは、困っているの人を見ると黙っていれない質なのです。率先して行動します。頼り甲斐はナンバーワン！</t>
  </si>
  <si>
    <t>姉御肌で頼りにされる。地道で、コツコツタイプで、途中で投げ出したりしない性格です。反面、アイディアを捻り出したり、冒険心、直感的行動は苦手なのです。たまには外へ飛び出して！</t>
  </si>
  <si>
    <t>　五黄土星の人は誰の意見でも良く聞きます。</t>
  </si>
  <si>
    <t>普通の人なら「もうたくさん聞きあきたよ！」と投げ出すほど聞き上手です。</t>
  </si>
  <si>
    <t>人のことや社会現象を論評するのも得意です。</t>
  </si>
  <si>
    <t>芸能人の評論家になったように話せます。</t>
  </si>
  <si>
    <t>しかし自分を見つめ自分を評価することがにがてです。</t>
  </si>
  <si>
    <t>ここはとても大切なところで内面を磨くことが五黄土星の人にはもっとも大切といえるでしょう。</t>
  </si>
  <si>
    <t>注：陰陽で混沌という意味では男女で男は陽で女は陰という考えもあり</t>
  </si>
  <si>
    <t>★中央で王のイメージ、良い参謀役にめぐり合えると大物になれる可能盛大！</t>
  </si>
  <si>
    <t>六白金星</t>
  </si>
  <si>
    <t>五行は金と土　干支は戌亥　晩秋から初冬　北西　父　色は白</t>
  </si>
  <si>
    <t>六白金星の質は金属の質です。もうカチカチの頑固さ強情さは、この質のためなのです。</t>
  </si>
  <si>
    <t>頑固で、強情、いったん言い始めれば後戻りなんてとんでもない！それが駄目でも、もう引き下がらない！命令される事は嫌い。人の意見に耳を傾けるよう日ごろからトレーニングしてください。人に自分の意見を強制する事もやめてね。</t>
  </si>
  <si>
    <t>義理と人情にはとことん弱い！それが私の生きる道。義理堅くて人情家なんだから。考え方も現実的で、「夢追い人なんて」時間があるんだったら、へ理屈よりも速実行だぜ。</t>
  </si>
  <si>
    <t>実行力抜群から来るのかな！金銭運あり！！面倒見が良いので貯まらないよ。</t>
  </si>
  <si>
    <t>女の子は、男まさりなんだから、ボーイッシュがにあってるよ！女の子らしくする事も大切だよ。</t>
  </si>
  <si>
    <t>　六白金星の人は人に命令されることは苦手なのですがその理由の一つに自分の意見を押し通そうとするためです。</t>
  </si>
  <si>
    <t>六白金星の人は人の意見をしっかりと聞く訓練をしてください。</t>
  </si>
  <si>
    <t>六白金星の人は他の人がしり込みするような困難なことでもなしとげる強さを持っています。</t>
  </si>
  <si>
    <t>聞き上手になり自分の意見を押し付けないようになれば人生は開けてきますよ！</t>
  </si>
  <si>
    <t>★白虎のイメージ、陰で押しの強さも制御されバランスが良い。対抗馬は四緑木星</t>
  </si>
  <si>
    <t>七赤金星</t>
  </si>
  <si>
    <t>五行は金　干支は酉　秋で夕暮れ　西　少女　色は白</t>
  </si>
  <si>
    <t>七赤金星はお金の質です。昔のお金は銅で出来ていました。銅は赤い色をしています。立ち居振舞いも派手やかで、あか抜けている。</t>
  </si>
  <si>
    <t>ブランド品大好き！都会派なんです。しぐさも行動もあか抜けているの。流行の先端を行っている。人間は外観だけではね？中身も伴っていないと、後で後悔するよ。</t>
  </si>
  <si>
    <t>社交性ナンバーワン。楽天家で明るく話題も豊富、みんなの人気者です。仲間のもめごとだって、まかしてよ。しかし浅く広い知識だけでは通用しない時もあるよ！</t>
  </si>
  <si>
    <t>人気者だし、相手の反応も巧みに察知できるので、とてももてます。恋心多し、恋愛運は有るんだけど、同じ過ちを繰り返す。</t>
  </si>
  <si>
    <t>もう出費を押さえないと、年中赤字続きです。外観より、落ち着いて、中身も鍛えてください。</t>
  </si>
  <si>
    <t>七赤金星の人はサービス精神もあり人気者です。</t>
  </si>
  <si>
    <t>でも欠けていることが一つ、外面を飾り付けるのに一番大切な内面を磨くこと（精神の向上）がおろそかになります。</t>
  </si>
  <si>
    <t>人間は困難におちいると精神力が物を言います。</t>
  </si>
  <si>
    <t>その時には、いくら外面を磨いても何にもならないのですからね！</t>
  </si>
  <si>
    <t>注意：色は正式には白です。赤を使う占い師も多いが赤は離宮（南）が正しい色です。</t>
  </si>
  <si>
    <t>★白虎のイメージで陽！押しの強さは強力だがバランスに欠ける</t>
  </si>
  <si>
    <t>八白土星</t>
  </si>
  <si>
    <t>五行は土と水　干支は丑寅　晩冬から初春　北東　少年　色は黄色（黄土）</t>
  </si>
  <si>
    <t>八白土星は粘土から焼き上げた陶器の質です。粘土はどんな形にする事もできます。でも焼きあがると、かちかちの硬派に変身します。</t>
  </si>
  <si>
    <t>山のイメージもあるのですよ。艮宮（変化宮）</t>
  </si>
  <si>
    <t>こうと決めたりゃ、てこでも変えない！頑固者。もし、間違ったと気が付いても、意地を張り通す。もう少し柔軟になって下さい。柔軟さを身につけるようにしてください。</t>
  </si>
  <si>
    <t>見た目は、人の意見を良く聞いて柔軟に対応します。人当たりがとても良いのです。でも自分の意志に背く時など、心の奥から剛直な自分が突然出てくる事もあるのです。</t>
    <phoneticPr fontId="14"/>
  </si>
  <si>
    <t>女性は、ハッピーな家庭にあこがれる良妻賢母タイプですよ。</t>
  </si>
  <si>
    <t>恋は夢中なのよ！男性は、迷いぬいて、でも決めたらもう後には引きません！アタック！アタック！もう強烈なのです。</t>
  </si>
  <si>
    <t>　八白土星の人は思いつきで行動するところが見られます。</t>
  </si>
  <si>
    <t>そして意地を張り通して後で後悔します。</t>
  </si>
  <si>
    <t>この点が重要で他人の助言は大切な道しるべとなるので思い付きでの行動をする前に周りの意見を聞くことが重要です。</t>
  </si>
  <si>
    <t>★土の皇太子のイメージ、陽で土の中では都会的明るさあり</t>
  </si>
  <si>
    <t>九紫火星</t>
  </si>
  <si>
    <t>五行は火　干支は午　夏で真昼　南　中女　色は赤（紫）</t>
  </si>
  <si>
    <t>九紫火星は火の質です。明るく照らす太陽なのです。紫は高貴を表わします。</t>
  </si>
  <si>
    <t>正義感がとても強く、悪を憎みます。周りの人達にも公平、平等を強要します。汚い仕事、悪銭は嫌い。</t>
  </si>
  <si>
    <t>明るく華やかセンスの良いあなたは、みんなの中心的存在です。見んなの中で困っている人の表情をいち早く察し、手を差し伸べたりもします。しかし、なぜか孤独感があるのです。</t>
  </si>
  <si>
    <t>センス抜群、音楽、絵画などのセンスもずば抜けています。しかし、挫折に弱い、もう何かにつまづくと、立ち上がれない。自分のからに閉じこもり回復に時間を必要とします。</t>
  </si>
  <si>
    <t>　九紫火星の人は挫折したときには立ち直りに大変時間がかかります。</t>
  </si>
  <si>
    <t>ぐずぐず、めそめそと、くよくよとですがこのことはいくら嘆いても自分のプラスにならないと早い立ち直りをすすることです。</t>
  </si>
  <si>
    <t>この点を直すと周りの評価はグッと上がるでしょう。</t>
  </si>
  <si>
    <t>注意：正式の色は赤ですが紫も使います（この紫は黒と赤を混ぜた色）。</t>
  </si>
  <si>
    <t>★朱雀のイメージ（鳳凰）で華麗で空を舞う華やかさ</t>
  </si>
  <si>
    <t>傾斜計算</t>
    <rPh sb="0" eb="2">
      <t>ケイシャ</t>
    </rPh>
    <rPh sb="2" eb="4">
      <t>ケイサン</t>
    </rPh>
    <phoneticPr fontId="14"/>
  </si>
  <si>
    <t>左</t>
    <rPh sb="0" eb="1">
      <t>ヒダリ</t>
    </rPh>
    <phoneticPr fontId="14"/>
  </si>
  <si>
    <t>右</t>
    <rPh sb="0" eb="1">
      <t>ミギ</t>
    </rPh>
    <phoneticPr fontId="14"/>
  </si>
  <si>
    <t>海中に沈んでいる金。沈んだままでは才能は開花しない。海から飛び出す勇気（自己の鍛錬と自己主張）が優れた才能を開花させる。</t>
    <rPh sb="10" eb="11">
      <t>シズ</t>
    </rPh>
    <rPh sb="17" eb="19">
      <t>サイノウ</t>
    </rPh>
    <rPh sb="20" eb="22">
      <t>カイカ</t>
    </rPh>
    <rPh sb="26" eb="27">
      <t>ウミ</t>
    </rPh>
    <rPh sb="29" eb="32">
      <t>トビダ</t>
    </rPh>
    <rPh sb="33" eb="34">
      <t>ユウ</t>
    </rPh>
    <rPh sb="34" eb="35">
      <t>キ</t>
    </rPh>
    <rPh sb="36" eb="38">
      <t>ジコ</t>
    </rPh>
    <rPh sb="39" eb="41">
      <t>タンレン</t>
    </rPh>
    <rPh sb="42" eb="44">
      <t>ジコ</t>
    </rPh>
    <rPh sb="44" eb="46">
      <t>シュチョウ</t>
    </rPh>
    <rPh sb="48" eb="49">
      <t>スグ</t>
    </rPh>
    <rPh sb="51" eb="53">
      <t>サイノウ</t>
    </rPh>
    <rPh sb="54" eb="56">
      <t>カイカ</t>
    </rPh>
    <phoneticPr fontId="14"/>
  </si>
  <si>
    <t>炉の中の火。安定しているが火力は弱い。火（知）は優れているが目立たない。現状に甘えず知性を磨くと大きな火になる。一歩ずつ前進することが大切。</t>
    <rPh sb="6" eb="8">
      <t>アンテイ</t>
    </rPh>
    <rPh sb="13" eb="15">
      <t>カリョク</t>
    </rPh>
    <rPh sb="16" eb="17">
      <t>ヨワ</t>
    </rPh>
    <rPh sb="19" eb="20">
      <t>ヒ</t>
    </rPh>
    <rPh sb="21" eb="22">
      <t>チ</t>
    </rPh>
    <rPh sb="24" eb="25">
      <t>スグ</t>
    </rPh>
    <rPh sb="30" eb="32">
      <t>メダ</t>
    </rPh>
    <rPh sb="36" eb="38">
      <t>ゲンジョウ</t>
    </rPh>
    <rPh sb="39" eb="40">
      <t>アマ</t>
    </rPh>
    <rPh sb="42" eb="44">
      <t>チセイ</t>
    </rPh>
    <rPh sb="45" eb="46">
      <t>ミガ</t>
    </rPh>
    <rPh sb="48" eb="49">
      <t>オオ</t>
    </rPh>
    <rPh sb="51" eb="52">
      <t>ヒ</t>
    </rPh>
    <rPh sb="56" eb="58">
      <t>イッポ</t>
    </rPh>
    <rPh sb="60" eb="62">
      <t>ゼンシン</t>
    </rPh>
    <rPh sb="67" eb="69">
      <t>タイセツ</t>
    </rPh>
    <phoneticPr fontId="14"/>
  </si>
  <si>
    <t>大森林の中の木。周りに同化した木（青龍）でおだやかな性格。陰の質なので一歩前の気持ちを持つことが大切。</t>
    <rPh sb="8" eb="9">
      <t>マワ</t>
    </rPh>
    <rPh sb="11" eb="13">
      <t>ドウカ</t>
    </rPh>
    <rPh sb="15" eb="16">
      <t>キ</t>
    </rPh>
    <rPh sb="17" eb="18">
      <t>セイ</t>
    </rPh>
    <rPh sb="18" eb="19">
      <t>リュウ</t>
    </rPh>
    <rPh sb="26" eb="28">
      <t>セイカク</t>
    </rPh>
    <rPh sb="29" eb="30">
      <t>イン</t>
    </rPh>
    <rPh sb="31" eb="32">
      <t>シツ</t>
    </rPh>
    <rPh sb="35" eb="37">
      <t>イッポ</t>
    </rPh>
    <rPh sb="37" eb="38">
      <t>マエ</t>
    </rPh>
    <rPh sb="39" eb="41">
      <t>キモ</t>
    </rPh>
    <rPh sb="43" eb="44">
      <t>モ</t>
    </rPh>
    <rPh sb="48" eb="50">
      <t>タイセツ</t>
    </rPh>
    <phoneticPr fontId="14"/>
  </si>
  <si>
    <t>道路の傍らにある土。気づかれにくい土（王）。見た目とは違い強い意思を持っている。そして、自説を曲げない強引さがある。</t>
    <rPh sb="10" eb="11">
      <t>キ</t>
    </rPh>
    <rPh sb="17" eb="18">
      <t>ド</t>
    </rPh>
    <rPh sb="19" eb="20">
      <t>オウ</t>
    </rPh>
    <rPh sb="22" eb="25">
      <t>ミタメ</t>
    </rPh>
    <rPh sb="27" eb="28">
      <t>チガ</t>
    </rPh>
    <rPh sb="29" eb="30">
      <t>ツヨ</t>
    </rPh>
    <rPh sb="31" eb="33">
      <t>イシ</t>
    </rPh>
    <rPh sb="34" eb="35">
      <t>モ</t>
    </rPh>
    <rPh sb="44" eb="46">
      <t>ジセツ</t>
    </rPh>
    <rPh sb="47" eb="48">
      <t>マ</t>
    </rPh>
    <rPh sb="51" eb="53">
      <t>ゴウイン</t>
    </rPh>
    <phoneticPr fontId="14"/>
  </si>
  <si>
    <t>剣や鋒（ほこ）に用いられる金属。切れすぎるナイフ。才能はするどく、直感的に処理できる。でも、切りすぎて反感を買う。</t>
    <rPh sb="16" eb="17">
      <t>キ</t>
    </rPh>
    <rPh sb="25" eb="27">
      <t>サイノウ</t>
    </rPh>
    <rPh sb="33" eb="36">
      <t>チョッカンテキ</t>
    </rPh>
    <rPh sb="37" eb="39">
      <t>ショリ</t>
    </rPh>
    <rPh sb="46" eb="47">
      <t>キ</t>
    </rPh>
    <rPh sb="51" eb="53">
      <t>ハンカン</t>
    </rPh>
    <rPh sb="54" eb="55">
      <t>カ</t>
    </rPh>
    <phoneticPr fontId="14"/>
  </si>
  <si>
    <t>山頂にて燃えさかる火。遠くからも目立ちみんなが認める優秀な知性（火）。ただし、うぬぼれると大火事になる。</t>
    <rPh sb="11" eb="12">
      <t>トオ</t>
    </rPh>
    <rPh sb="16" eb="18">
      <t>メダ</t>
    </rPh>
    <rPh sb="23" eb="24">
      <t>ミト</t>
    </rPh>
    <rPh sb="26" eb="28">
      <t>ユウシュウ</t>
    </rPh>
    <rPh sb="29" eb="31">
      <t>チセイ</t>
    </rPh>
    <rPh sb="32" eb="33">
      <t>ヒ</t>
    </rPh>
    <rPh sb="45" eb="48">
      <t>オオカジ</t>
    </rPh>
    <phoneticPr fontId="14"/>
  </si>
  <si>
    <t>谷川の急流を流れる水。事を実行する力はするどく、一気に突き進む実力を秘めている。しかし激流（水）は対人関係に亀裂を生みやすく注意！</t>
    <rPh sb="11" eb="12">
      <t>コト</t>
    </rPh>
    <rPh sb="13" eb="15">
      <t>ジッコウ</t>
    </rPh>
    <rPh sb="17" eb="18">
      <t>チカラ</t>
    </rPh>
    <rPh sb="24" eb="26">
      <t>イッキ</t>
    </rPh>
    <rPh sb="27" eb="30">
      <t>ツキスス</t>
    </rPh>
    <rPh sb="31" eb="33">
      <t>ジツリョク</t>
    </rPh>
    <rPh sb="34" eb="35">
      <t>ヒ</t>
    </rPh>
    <rPh sb="43" eb="45">
      <t>ゲキリュウ</t>
    </rPh>
    <rPh sb="46" eb="47">
      <t>スイ</t>
    </rPh>
    <rPh sb="49" eb="51">
      <t>タイジン</t>
    </rPh>
    <rPh sb="51" eb="53">
      <t>カンケイ</t>
    </rPh>
    <rPh sb="54" eb="56">
      <t>キレツ</t>
    </rPh>
    <rPh sb="57" eb="58">
      <t>ウ</t>
    </rPh>
    <rPh sb="62" eb="64">
      <t>チュウイ</t>
    </rPh>
    <phoneticPr fontId="14"/>
  </si>
  <si>
    <t>城頭から見える土地。土（王）の本領発揮の可能性強し！しかし上からばかり見る（偉ぶる）と、反感を買う。周りの信頼を得る努力が成功の鍵。</t>
    <rPh sb="10" eb="11">
      <t>ド</t>
    </rPh>
    <rPh sb="12" eb="13">
      <t>オウ</t>
    </rPh>
    <rPh sb="15" eb="17">
      <t>ホンリョウ</t>
    </rPh>
    <rPh sb="17" eb="19">
      <t>ハッキ</t>
    </rPh>
    <rPh sb="20" eb="23">
      <t>カノウセイ</t>
    </rPh>
    <rPh sb="23" eb="24">
      <t>ツヨ</t>
    </rPh>
    <rPh sb="29" eb="30">
      <t>ウエ</t>
    </rPh>
    <rPh sb="35" eb="36">
      <t>ミ</t>
    </rPh>
    <rPh sb="38" eb="39">
      <t>エラ</t>
    </rPh>
    <rPh sb="44" eb="46">
      <t>ハンカン</t>
    </rPh>
    <rPh sb="47" eb="48">
      <t>カ</t>
    </rPh>
    <rPh sb="50" eb="51">
      <t>マワ</t>
    </rPh>
    <rPh sb="53" eb="55">
      <t>シンライ</t>
    </rPh>
    <rPh sb="56" eb="57">
      <t>エ</t>
    </rPh>
    <rPh sb="58" eb="60">
      <t>ドリョク</t>
    </rPh>
    <rPh sb="61" eb="63">
      <t>セイコウ</t>
    </rPh>
    <rPh sb="64" eb="65">
      <t>カギ</t>
    </rPh>
    <phoneticPr fontId="14"/>
  </si>
  <si>
    <t>錫（すず）のこと。柔らかい金。すぐに解けて形を変える金で周りの影響に感化しやすく何にでも同化できる。個性を磨くことが大切！</t>
    <rPh sb="9" eb="10">
      <t>ヤワ</t>
    </rPh>
    <rPh sb="13" eb="14">
      <t>キン</t>
    </rPh>
    <rPh sb="18" eb="19">
      <t>ト</t>
    </rPh>
    <rPh sb="21" eb="22">
      <t>カタチ</t>
    </rPh>
    <rPh sb="23" eb="24">
      <t>カ</t>
    </rPh>
    <rPh sb="26" eb="27">
      <t>キン</t>
    </rPh>
    <rPh sb="28" eb="29">
      <t>マワ</t>
    </rPh>
    <rPh sb="31" eb="33">
      <t>エイキョウ</t>
    </rPh>
    <rPh sb="34" eb="36">
      <t>カンカ</t>
    </rPh>
    <rPh sb="40" eb="41">
      <t>ナニ</t>
    </rPh>
    <rPh sb="44" eb="46">
      <t>ドウカ</t>
    </rPh>
    <rPh sb="50" eb="52">
      <t>コセイ</t>
    </rPh>
    <rPh sb="53" eb="54">
      <t>ミガ</t>
    </rPh>
    <rPh sb="58" eb="60">
      <t>タイセツ</t>
    </rPh>
    <phoneticPr fontId="14"/>
  </si>
  <si>
    <t>柳の木のこと。どんな風にも折れずに風の流れに逆らわない。木の質の中でも従順で素直な点は部下向きタイプ。</t>
    <rPh sb="10" eb="11">
      <t>カゼ</t>
    </rPh>
    <rPh sb="13" eb="14">
      <t>オ</t>
    </rPh>
    <rPh sb="17" eb="18">
      <t>カゼ</t>
    </rPh>
    <rPh sb="19" eb="20">
      <t>ナガ</t>
    </rPh>
    <rPh sb="22" eb="23">
      <t>サカ</t>
    </rPh>
    <rPh sb="28" eb="29">
      <t>キ</t>
    </rPh>
    <rPh sb="30" eb="31">
      <t>シツ</t>
    </rPh>
    <rPh sb="32" eb="33">
      <t>ナカ</t>
    </rPh>
    <rPh sb="35" eb="37">
      <t>ジュウジュン</t>
    </rPh>
    <rPh sb="38" eb="40">
      <t>スナオ</t>
    </rPh>
    <rPh sb="41" eb="42">
      <t>テン</t>
    </rPh>
    <rPh sb="43" eb="45">
      <t>ブカ</t>
    </rPh>
    <rPh sb="45" eb="46">
      <t>ム</t>
    </rPh>
    <phoneticPr fontId="14"/>
  </si>
  <si>
    <t>地下から湧き出る泉。炎天下でも枯れない水。安定した度量と感性がある。激変が無いので得意分野を突き詰めると良い。</t>
    <rPh sb="8" eb="9">
      <t>イズミ</t>
    </rPh>
    <rPh sb="10" eb="13">
      <t>エンテンカ</t>
    </rPh>
    <rPh sb="15" eb="16">
      <t>カ</t>
    </rPh>
    <rPh sb="19" eb="20">
      <t>ミズ</t>
    </rPh>
    <rPh sb="21" eb="23">
      <t>アンテイ</t>
    </rPh>
    <rPh sb="25" eb="27">
      <t>ドリョウ</t>
    </rPh>
    <rPh sb="28" eb="30">
      <t>カンセイ</t>
    </rPh>
    <rPh sb="34" eb="36">
      <t>ゲキヘン</t>
    </rPh>
    <rPh sb="37" eb="38">
      <t>ナ</t>
    </rPh>
    <rPh sb="41" eb="43">
      <t>トクイ</t>
    </rPh>
    <rPh sb="43" eb="45">
      <t>ブンヤ</t>
    </rPh>
    <rPh sb="46" eb="49">
      <t>ツキツ</t>
    </rPh>
    <rPh sb="52" eb="53">
      <t>ヨ</t>
    </rPh>
    <phoneticPr fontId="14"/>
  </si>
  <si>
    <t>屋根の上の土。家族を上から見下ろす土（王）。小さな安定を求める（親父タイプ）。外に飛び出す積極性が必要！</t>
    <rPh sb="7" eb="9">
      <t>カゾク</t>
    </rPh>
    <rPh sb="10" eb="11">
      <t>ウエ</t>
    </rPh>
    <rPh sb="13" eb="15">
      <t>ミオ</t>
    </rPh>
    <rPh sb="17" eb="18">
      <t>ド</t>
    </rPh>
    <rPh sb="19" eb="20">
      <t>オウ</t>
    </rPh>
    <rPh sb="22" eb="23">
      <t>チイ</t>
    </rPh>
    <rPh sb="25" eb="27">
      <t>アンテイ</t>
    </rPh>
    <rPh sb="28" eb="29">
      <t>モト</t>
    </rPh>
    <rPh sb="32" eb="34">
      <t>オヤジ</t>
    </rPh>
    <rPh sb="39" eb="40">
      <t>ソト</t>
    </rPh>
    <rPh sb="41" eb="44">
      <t>トビダ</t>
    </rPh>
    <rPh sb="45" eb="48">
      <t>セッキョクセイ</t>
    </rPh>
    <rPh sb="49" eb="51">
      <t>ヒツヨウ</t>
    </rPh>
    <phoneticPr fontId="14"/>
  </si>
  <si>
    <t>激しい雷鳴、晴天の霹靂。一瞬で読み取る優れた知性。短期集中型！感受性の起伏は雷譲りで激しい。我慢強さが必要。</t>
    <rPh sb="12" eb="14">
      <t>イッシュン</t>
    </rPh>
    <rPh sb="15" eb="18">
      <t>ヨミト</t>
    </rPh>
    <rPh sb="19" eb="20">
      <t>スグ</t>
    </rPh>
    <rPh sb="22" eb="24">
      <t>チセイ</t>
    </rPh>
    <rPh sb="25" eb="27">
      <t>タンキ</t>
    </rPh>
    <rPh sb="27" eb="30">
      <t>シュウチュウガタ</t>
    </rPh>
    <rPh sb="31" eb="34">
      <t>カンジュセイ</t>
    </rPh>
    <rPh sb="35" eb="37">
      <t>キフク</t>
    </rPh>
    <rPh sb="38" eb="39">
      <t>カミナリ</t>
    </rPh>
    <rPh sb="39" eb="40">
      <t>ユズ</t>
    </rPh>
    <rPh sb="42" eb="43">
      <t>ハゲ</t>
    </rPh>
    <rPh sb="46" eb="48">
      <t>ガマン</t>
    </rPh>
    <rPh sb="48" eb="49">
      <t>ツヨ</t>
    </rPh>
    <rPh sb="51" eb="53">
      <t>ヒツヨウ</t>
    </rPh>
    <phoneticPr fontId="14"/>
  </si>
  <si>
    <r>
      <t>男7（金</t>
    </r>
    <r>
      <rPr>
        <sz val="12"/>
        <rFont val="ＭＳ 明朝"/>
        <family val="1"/>
        <charset val="128"/>
      </rPr>
      <t>+）</t>
    </r>
    <r>
      <rPr>
        <sz val="12"/>
        <rFont val="ＭＳ 明朝"/>
        <family val="1"/>
        <charset val="128"/>
      </rPr>
      <t>:社交家、女</t>
    </r>
    <r>
      <rPr>
        <sz val="12"/>
        <rFont val="ＭＳ 明朝"/>
        <family val="1"/>
        <charset val="128"/>
      </rPr>
      <t>6（金-）</t>
    </r>
    <r>
      <rPr>
        <sz val="12"/>
        <rFont val="ＭＳ 明朝"/>
        <family val="1"/>
        <charset val="128"/>
      </rPr>
      <t>:人付き合い下手</t>
    </r>
    <rPh sb="3" eb="4">
      <t>キン</t>
    </rPh>
    <rPh sb="14" eb="15">
      <t>キン</t>
    </rPh>
    <phoneticPr fontId="14"/>
  </si>
  <si>
    <t>年齢</t>
    <rPh sb="0" eb="2">
      <t>ネンレイ</t>
    </rPh>
    <phoneticPr fontId="14"/>
  </si>
  <si>
    <t>入力→</t>
    <rPh sb="0" eb="2">
      <t>ニュウリョク</t>
    </rPh>
    <phoneticPr fontId="14"/>
  </si>
  <si>
    <t>和暦</t>
    <rPh sb="0" eb="2">
      <t>ワレキ</t>
    </rPh>
    <phoneticPr fontId="14"/>
  </si>
  <si>
    <t>性格</t>
    <rPh sb="0" eb="2">
      <t>セイカク</t>
    </rPh>
    <phoneticPr fontId="14"/>
  </si>
  <si>
    <t>九星年</t>
    <rPh sb="0" eb="2">
      <t>キュウセイ</t>
    </rPh>
    <rPh sb="2" eb="3">
      <t>ネン</t>
    </rPh>
    <phoneticPr fontId="14"/>
  </si>
  <si>
    <t>九星月</t>
    <rPh sb="0" eb="2">
      <t>キュウセイ</t>
    </rPh>
    <rPh sb="2" eb="3">
      <t>ツキ</t>
    </rPh>
    <phoneticPr fontId="14"/>
  </si>
  <si>
    <t>60干月</t>
    <rPh sb="2" eb="3">
      <t>カン</t>
    </rPh>
    <rPh sb="3" eb="4">
      <t>ツキ</t>
    </rPh>
    <phoneticPr fontId="14"/>
  </si>
  <si>
    <t>傾斜</t>
    <rPh sb="0" eb="2">
      <t>ケイシャ</t>
    </rPh>
    <phoneticPr fontId="14"/>
  </si>
  <si>
    <t>60干年</t>
    <rPh sb="2" eb="3">
      <t>カン</t>
    </rPh>
    <rPh sb="3" eb="4">
      <t>ネン</t>
    </rPh>
    <phoneticPr fontId="14"/>
  </si>
  <si>
    <t>日干</t>
    <rPh sb="0" eb="2">
      <t>ニッカン</t>
    </rPh>
    <phoneticPr fontId="14"/>
  </si>
  <si>
    <t>動物占い（日干）</t>
    <rPh sb="0" eb="2">
      <t>ドウブツ</t>
    </rPh>
    <rPh sb="2" eb="3">
      <t>ウラナ</t>
    </rPh>
    <rPh sb="5" eb="7">
      <t>ニッカン</t>
    </rPh>
    <phoneticPr fontId="14"/>
  </si>
  <si>
    <t>納音 月</t>
    <rPh sb="0" eb="2">
      <t>ナッチン</t>
    </rPh>
    <rPh sb="3" eb="4">
      <t>ツキ</t>
    </rPh>
    <phoneticPr fontId="14"/>
  </si>
  <si>
    <t>相性診断</t>
    <rPh sb="0" eb="2">
      <t>アイショウ</t>
    </rPh>
    <rPh sb="2" eb="4">
      <t>シンダン</t>
    </rPh>
    <phoneticPr fontId="14"/>
  </si>
  <si>
    <t>成人</t>
    <rPh sb="0" eb="2">
      <t>セイジン</t>
    </rPh>
    <phoneticPr fontId="14"/>
  </si>
  <si>
    <t>未成人</t>
    <rPh sb="0" eb="1">
      <t>ミ</t>
    </rPh>
    <rPh sb="1" eb="3">
      <t>セイジン</t>
    </rPh>
    <phoneticPr fontId="14"/>
  </si>
  <si>
    <t>性格判定↓</t>
    <rPh sb="0" eb="2">
      <t>セイカク</t>
    </rPh>
    <rPh sb="2" eb="4">
      <t>ハンテイ</t>
    </rPh>
    <phoneticPr fontId="14"/>
  </si>
  <si>
    <t>月の60干を利用した納音</t>
    <rPh sb="0" eb="1">
      <t>ツキ</t>
    </rPh>
    <rPh sb="4" eb="5">
      <t>カン</t>
    </rPh>
    <rPh sb="6" eb="8">
      <t>リヨウ</t>
    </rPh>
    <rPh sb="10" eb="12">
      <t>ナッチン</t>
    </rPh>
    <phoneticPr fontId="14"/>
  </si>
  <si>
    <t>さる</t>
  </si>
  <si>
    <t>チーター</t>
  </si>
  <si>
    <t>足腰の強い</t>
    <rPh sb="0" eb="2">
      <t>アシコシ</t>
    </rPh>
    <rPh sb="3" eb="4">
      <t>ツヨ</t>
    </rPh>
    <phoneticPr fontId="17"/>
  </si>
  <si>
    <t>黒ひょう</t>
  </si>
  <si>
    <t>感情豊かな</t>
    <rPh sb="0" eb="2">
      <t>カンジョウ</t>
    </rPh>
    <rPh sb="2" eb="3">
      <t>ユタ</t>
    </rPh>
    <phoneticPr fontId="17"/>
  </si>
  <si>
    <t>面倒見の良い</t>
    <rPh sb="0" eb="3">
      <t>メンドウミ</t>
    </rPh>
    <rPh sb="4" eb="5">
      <t>ヨ</t>
    </rPh>
    <phoneticPr fontId="17"/>
  </si>
  <si>
    <t>健禄</t>
  </si>
  <si>
    <t>ライオン</t>
  </si>
  <si>
    <t>我が道を行く</t>
    <rPh sb="0" eb="1">
      <t>ワ</t>
    </rPh>
    <rPh sb="2" eb="3">
      <t>ミチ</t>
    </rPh>
    <rPh sb="4" eb="5">
      <t>ユ</t>
    </rPh>
    <phoneticPr fontId="17"/>
  </si>
  <si>
    <t>とら</t>
  </si>
  <si>
    <t>愛情あふれる</t>
    <rPh sb="0" eb="2">
      <t>アイジョウ</t>
    </rPh>
    <phoneticPr fontId="17"/>
  </si>
  <si>
    <t>慈悲深い</t>
    <rPh sb="0" eb="2">
      <t>ジヒ</t>
    </rPh>
    <rPh sb="2" eb="3">
      <t>ブカ</t>
    </rPh>
    <phoneticPr fontId="17"/>
  </si>
  <si>
    <t>たぬき</t>
  </si>
  <si>
    <t>コアラ</t>
  </si>
  <si>
    <t>活動豊かな</t>
    <rPh sb="0" eb="2">
      <t>カツドウ</t>
    </rPh>
    <rPh sb="2" eb="3">
      <t>ユタ</t>
    </rPh>
    <phoneticPr fontId="17"/>
  </si>
  <si>
    <t>ぞう</t>
  </si>
  <si>
    <t>リーダーとなる</t>
    <phoneticPr fontId="17"/>
  </si>
  <si>
    <t>人気者の</t>
    <rPh sb="0" eb="3">
      <t>ニンキモノ</t>
    </rPh>
    <phoneticPr fontId="17"/>
  </si>
  <si>
    <t>ひつじ</t>
  </si>
  <si>
    <t>無邪気な</t>
    <rPh sb="0" eb="3">
      <t>ムジャキ</t>
    </rPh>
    <phoneticPr fontId="17"/>
  </si>
  <si>
    <t>絶</t>
  </si>
  <si>
    <t>ペガサス</t>
  </si>
  <si>
    <t>落ち着きのある</t>
    <rPh sb="0" eb="3">
      <t>オチツ</t>
    </rPh>
    <phoneticPr fontId="17"/>
  </si>
  <si>
    <t>おおかみ</t>
  </si>
  <si>
    <t>順応性のある</t>
    <rPh sb="0" eb="3">
      <t>ジュンノウセイ</t>
    </rPh>
    <phoneticPr fontId="17"/>
  </si>
  <si>
    <t>こじか</t>
  </si>
  <si>
    <t>水+</t>
    <rPh sb="0" eb="1">
      <t>ミズ</t>
    </rPh>
    <phoneticPr fontId="14"/>
  </si>
  <si>
    <t>子</t>
    <rPh sb="0" eb="1">
      <t>ネ</t>
    </rPh>
    <phoneticPr fontId="14"/>
  </si>
  <si>
    <t>火+</t>
    <rPh sb="0" eb="1">
      <t>ヒ</t>
    </rPh>
    <phoneticPr fontId="14"/>
  </si>
  <si>
    <t>午</t>
    <rPh sb="0" eb="1">
      <t>ウマ</t>
    </rPh>
    <phoneticPr fontId="14"/>
  </si>
  <si>
    <t>土-</t>
    <rPh sb="0" eb="1">
      <t>ド</t>
    </rPh>
    <phoneticPr fontId="14"/>
  </si>
  <si>
    <t>丑</t>
    <rPh sb="0" eb="1">
      <t>ウシ</t>
    </rPh>
    <phoneticPr fontId="14"/>
  </si>
  <si>
    <t>未</t>
    <rPh sb="0" eb="1">
      <t>ヒツジ</t>
    </rPh>
    <phoneticPr fontId="14"/>
  </si>
  <si>
    <t>木+</t>
    <rPh sb="0" eb="1">
      <t>モク</t>
    </rPh>
    <phoneticPr fontId="14"/>
  </si>
  <si>
    <t>寅</t>
    <rPh sb="0" eb="1">
      <t>トラ</t>
    </rPh>
    <phoneticPr fontId="14"/>
  </si>
  <si>
    <t>金+</t>
    <rPh sb="0" eb="1">
      <t>キン</t>
    </rPh>
    <phoneticPr fontId="14"/>
  </si>
  <si>
    <t>申</t>
    <rPh sb="0" eb="1">
      <t>サル</t>
    </rPh>
    <phoneticPr fontId="14"/>
  </si>
  <si>
    <t>木-</t>
    <rPh sb="0" eb="1">
      <t>モク</t>
    </rPh>
    <phoneticPr fontId="14"/>
  </si>
  <si>
    <t>卯</t>
    <rPh sb="0" eb="1">
      <t>ウ</t>
    </rPh>
    <phoneticPr fontId="14"/>
  </si>
  <si>
    <t>金-</t>
    <rPh sb="0" eb="1">
      <t>キン</t>
    </rPh>
    <phoneticPr fontId="14"/>
  </si>
  <si>
    <t>酉</t>
    <rPh sb="0" eb="1">
      <t>トリ</t>
    </rPh>
    <phoneticPr fontId="14"/>
  </si>
  <si>
    <t>土+</t>
    <rPh sb="0" eb="1">
      <t>ド</t>
    </rPh>
    <phoneticPr fontId="14"/>
  </si>
  <si>
    <t>辰</t>
    <rPh sb="0" eb="1">
      <t>タツ</t>
    </rPh>
    <phoneticPr fontId="14"/>
  </si>
  <si>
    <t>土+</t>
    <rPh sb="0" eb="1">
      <t>ド</t>
    </rPh>
    <phoneticPr fontId="14"/>
  </si>
  <si>
    <t>戌</t>
    <rPh sb="0" eb="1">
      <t>イヌ</t>
    </rPh>
    <phoneticPr fontId="14"/>
  </si>
  <si>
    <t>火-</t>
    <rPh sb="0" eb="1">
      <t>ヒ</t>
    </rPh>
    <phoneticPr fontId="14"/>
  </si>
  <si>
    <t>巳</t>
    <rPh sb="0" eb="1">
      <t>ミ</t>
    </rPh>
    <phoneticPr fontId="14"/>
  </si>
  <si>
    <t>水-</t>
    <rPh sb="0" eb="1">
      <t>ミズ</t>
    </rPh>
    <phoneticPr fontId="14"/>
  </si>
  <si>
    <t>亥</t>
    <rPh sb="0" eb="1">
      <t>イ</t>
    </rPh>
    <phoneticPr fontId="14"/>
  </si>
  <si>
    <t>丁-壬→合化木　　仁</t>
    <rPh sb="0" eb="1">
      <t>チョウ</t>
    </rPh>
    <rPh sb="2" eb="3">
      <t>ジン</t>
    </rPh>
    <rPh sb="4" eb="5">
      <t>ゴウ</t>
    </rPh>
    <rPh sb="5" eb="6">
      <t>カ</t>
    </rPh>
    <rPh sb="6" eb="7">
      <t>モク</t>
    </rPh>
    <rPh sb="9" eb="10">
      <t>ジン</t>
    </rPh>
    <phoneticPr fontId="17"/>
  </si>
  <si>
    <t>△は三合の大吉</t>
    <rPh sb="2" eb="4">
      <t>サンゴウ</t>
    </rPh>
    <rPh sb="5" eb="7">
      <t>ダイキチ</t>
    </rPh>
    <phoneticPr fontId="14"/>
  </si>
  <si>
    <t>反対に対宮は破で大凶</t>
    <rPh sb="0" eb="2">
      <t>ハンタイ</t>
    </rPh>
    <rPh sb="3" eb="4">
      <t>タイ</t>
    </rPh>
    <rPh sb="4" eb="5">
      <t>キュウ</t>
    </rPh>
    <rPh sb="6" eb="7">
      <t>ハ</t>
    </rPh>
    <rPh sb="8" eb="10">
      <t>ダイキョウ</t>
    </rPh>
    <phoneticPr fontId="14"/>
  </si>
  <si>
    <t>酉-辰</t>
    <rPh sb="0" eb="1">
      <t>トリ</t>
    </rPh>
    <rPh sb="2" eb="3">
      <t>タツ</t>
    </rPh>
    <phoneticPr fontId="14"/>
  </si>
  <si>
    <t>申-巳</t>
    <rPh sb="0" eb="1">
      <t>サル</t>
    </rPh>
    <rPh sb="2" eb="3">
      <t>ミ</t>
    </rPh>
    <phoneticPr fontId="14"/>
  </si>
  <si>
    <t>子-丑</t>
    <rPh sb="0" eb="1">
      <t>ネ</t>
    </rPh>
    <rPh sb="2" eb="3">
      <t>ウシ</t>
    </rPh>
    <phoneticPr fontId="14"/>
  </si>
  <si>
    <t>亥-寅</t>
    <rPh sb="0" eb="1">
      <t>イ</t>
    </rPh>
    <rPh sb="2" eb="3">
      <t>トラ</t>
    </rPh>
    <phoneticPr fontId="14"/>
  </si>
  <si>
    <t>戌-卯</t>
    <rPh sb="0" eb="1">
      <t>イヌ</t>
    </rPh>
    <rPh sb="2" eb="3">
      <t>ウ</t>
    </rPh>
    <phoneticPr fontId="14"/>
  </si>
  <si>
    <t>未-午</t>
    <rPh sb="0" eb="1">
      <t>ヒツジ</t>
    </rPh>
    <rPh sb="2" eb="3">
      <t>ウマ</t>
    </rPh>
    <phoneticPr fontId="14"/>
  </si>
  <si>
    <t>1白　北（水）：人前に出るより後ろが好き</t>
    <rPh sb="1" eb="2">
      <t>シロ</t>
    </rPh>
    <rPh sb="3" eb="4">
      <t>キタ</t>
    </rPh>
    <rPh sb="5" eb="6">
      <t>ミズ</t>
    </rPh>
    <phoneticPr fontId="14"/>
  </si>
  <si>
    <r>
      <t>2黒　南西（土</t>
    </r>
    <r>
      <rPr>
        <sz val="12"/>
        <rFont val="ＭＳ 明朝"/>
        <family val="1"/>
        <charset val="128"/>
      </rPr>
      <t>-）</t>
    </r>
    <r>
      <rPr>
        <sz val="12"/>
        <rFont val="ＭＳ 明朝"/>
        <family val="1"/>
        <charset val="128"/>
      </rPr>
      <t>：決断が苦手な努力家</t>
    </r>
    <rPh sb="1" eb="2">
      <t>クロ</t>
    </rPh>
    <rPh sb="3" eb="5">
      <t>ナンセイ</t>
    </rPh>
    <rPh sb="6" eb="7">
      <t>ド</t>
    </rPh>
    <phoneticPr fontId="14"/>
  </si>
  <si>
    <r>
      <t>3碧　東（木</t>
    </r>
    <r>
      <rPr>
        <sz val="12"/>
        <rFont val="ＭＳ 明朝"/>
        <family val="1"/>
        <charset val="128"/>
      </rPr>
      <t>+）</t>
    </r>
    <r>
      <rPr>
        <sz val="12"/>
        <rFont val="ＭＳ 明朝"/>
        <family val="1"/>
        <charset val="128"/>
      </rPr>
      <t>：勇気があるが一言多い</t>
    </r>
    <rPh sb="1" eb="2">
      <t>ヘキ</t>
    </rPh>
    <rPh sb="3" eb="4">
      <t>ヒガシ</t>
    </rPh>
    <rPh sb="5" eb="6">
      <t>モク</t>
    </rPh>
    <phoneticPr fontId="14"/>
  </si>
  <si>
    <r>
      <t>4緑　南東（木</t>
    </r>
    <r>
      <rPr>
        <sz val="12"/>
        <rFont val="ＭＳ 明朝"/>
        <family val="1"/>
        <charset val="128"/>
      </rPr>
      <t>-）</t>
    </r>
    <r>
      <rPr>
        <sz val="12"/>
        <rFont val="ＭＳ 明朝"/>
        <family val="1"/>
        <charset val="128"/>
      </rPr>
      <t>：信じやすく大人の雰囲気</t>
    </r>
    <rPh sb="1" eb="2">
      <t>ロク</t>
    </rPh>
    <rPh sb="3" eb="5">
      <t>ナントウ</t>
    </rPh>
    <rPh sb="6" eb="7">
      <t>モク</t>
    </rPh>
    <phoneticPr fontId="14"/>
  </si>
  <si>
    <r>
      <t>6白　北西（金</t>
    </r>
    <r>
      <rPr>
        <sz val="12"/>
        <rFont val="ＭＳ 明朝"/>
        <family val="1"/>
        <charset val="128"/>
      </rPr>
      <t>-）</t>
    </r>
    <r>
      <rPr>
        <sz val="12"/>
        <rFont val="ＭＳ 明朝"/>
        <family val="1"/>
        <charset val="128"/>
      </rPr>
      <t>：人付き合いが下手</t>
    </r>
    <rPh sb="1" eb="2">
      <t>シロ</t>
    </rPh>
    <rPh sb="3" eb="5">
      <t>ホクセイ</t>
    </rPh>
    <rPh sb="6" eb="7">
      <t>キン</t>
    </rPh>
    <phoneticPr fontId="14"/>
  </si>
  <si>
    <r>
      <t>7赤　西（金</t>
    </r>
    <r>
      <rPr>
        <sz val="12"/>
        <rFont val="ＭＳ 明朝"/>
        <family val="1"/>
        <charset val="128"/>
      </rPr>
      <t>+</t>
    </r>
    <r>
      <rPr>
        <sz val="12"/>
        <rFont val="ＭＳ 明朝"/>
        <family val="1"/>
        <charset val="128"/>
      </rPr>
      <t>）：見栄っ張りな社交家</t>
    </r>
    <rPh sb="1" eb="2">
      <t>アカ</t>
    </rPh>
    <rPh sb="3" eb="4">
      <t>ニシ</t>
    </rPh>
    <rPh sb="5" eb="6">
      <t>キン</t>
    </rPh>
    <phoneticPr fontId="14"/>
  </si>
  <si>
    <r>
      <t>8白　北東（土</t>
    </r>
    <r>
      <rPr>
        <sz val="12"/>
        <rFont val="ＭＳ 明朝"/>
        <family val="1"/>
        <charset val="128"/>
      </rPr>
      <t>+）：</t>
    </r>
    <r>
      <rPr>
        <sz val="12"/>
        <rFont val="ＭＳ 明朝"/>
        <family val="1"/>
        <charset val="128"/>
      </rPr>
      <t>一度決めると変更しない</t>
    </r>
    <rPh sb="1" eb="2">
      <t>シロ</t>
    </rPh>
    <rPh sb="3" eb="5">
      <t>ホクトウ</t>
    </rPh>
    <rPh sb="6" eb="7">
      <t>ド</t>
    </rPh>
    <phoneticPr fontId="14"/>
  </si>
  <si>
    <t>9紫　南（火）：人前が好きな目立ちや</t>
    <rPh sb="1" eb="2">
      <t>シ</t>
    </rPh>
    <rPh sb="3" eb="4">
      <t>ミナミ</t>
    </rPh>
    <rPh sb="5" eb="6">
      <t>ヒ</t>
    </rPh>
    <phoneticPr fontId="14"/>
  </si>
  <si>
    <t>占う人</t>
    <rPh sb="0" eb="1">
      <t>ウラナ</t>
    </rPh>
    <rPh sb="2" eb="3">
      <t>ヒト</t>
    </rPh>
    <phoneticPr fontId="14"/>
  </si>
  <si>
    <t>所　輝美の占い教室　相性＆性格診断</t>
    <rPh sb="0" eb="1">
      <t>トコロ</t>
    </rPh>
    <rPh sb="2" eb="4">
      <t>テルミ</t>
    </rPh>
    <rPh sb="5" eb="6">
      <t>ウラナ</t>
    </rPh>
    <rPh sb="7" eb="9">
      <t>キョウシツ</t>
    </rPh>
    <rPh sb="10" eb="12">
      <t>アイショウ</t>
    </rPh>
    <rPh sb="13" eb="15">
      <t>セイカク</t>
    </rPh>
    <rPh sb="15" eb="17">
      <t>シンダン</t>
    </rPh>
    <phoneticPr fontId="14"/>
  </si>
  <si>
    <t>青龍（木）</t>
    <rPh sb="0" eb="1">
      <t>セイ</t>
    </rPh>
    <rPh sb="1" eb="2">
      <t>リュウ</t>
    </rPh>
    <rPh sb="3" eb="4">
      <t>モク</t>
    </rPh>
    <phoneticPr fontId="14"/>
  </si>
  <si>
    <t>甲（木+）</t>
    <rPh sb="0" eb="1">
      <t>コウ</t>
    </rPh>
    <rPh sb="2" eb="3">
      <t>キ</t>
    </rPh>
    <phoneticPr fontId="17"/>
  </si>
  <si>
    <t>乙（木-）</t>
    <rPh sb="2" eb="3">
      <t>モク</t>
    </rPh>
    <phoneticPr fontId="14"/>
  </si>
  <si>
    <t>朱雀（火）</t>
    <rPh sb="0" eb="1">
      <t>シュ</t>
    </rPh>
    <rPh sb="1" eb="2">
      <t>ジャク</t>
    </rPh>
    <rPh sb="3" eb="4">
      <t>ヒ</t>
    </rPh>
    <phoneticPr fontId="14"/>
  </si>
  <si>
    <t>丙（火+）</t>
    <rPh sb="2" eb="3">
      <t>ヒ</t>
    </rPh>
    <phoneticPr fontId="14"/>
  </si>
  <si>
    <t>丁（火-）</t>
    <rPh sb="2" eb="3">
      <t>ヒ</t>
    </rPh>
    <phoneticPr fontId="14"/>
  </si>
  <si>
    <t>中央（土）</t>
    <rPh sb="0" eb="2">
      <t>チュウオウ</t>
    </rPh>
    <rPh sb="3" eb="4">
      <t>ド</t>
    </rPh>
    <phoneticPr fontId="14"/>
  </si>
  <si>
    <t>戊（土+）</t>
    <rPh sb="2" eb="3">
      <t>ド</t>
    </rPh>
    <phoneticPr fontId="14"/>
  </si>
  <si>
    <t>己（土-）</t>
    <rPh sb="2" eb="3">
      <t>ド</t>
    </rPh>
    <phoneticPr fontId="14"/>
  </si>
  <si>
    <t>白虎（金）</t>
    <rPh sb="0" eb="2">
      <t>ビャッコ</t>
    </rPh>
    <rPh sb="3" eb="4">
      <t>キン</t>
    </rPh>
    <phoneticPr fontId="14"/>
  </si>
  <si>
    <t>玄武（水）</t>
    <rPh sb="0" eb="2">
      <t>ゲンブ</t>
    </rPh>
    <rPh sb="3" eb="4">
      <t>ミズ</t>
    </rPh>
    <phoneticPr fontId="14"/>
  </si>
  <si>
    <t>庚（金+）</t>
    <rPh sb="2" eb="3">
      <t>キン</t>
    </rPh>
    <phoneticPr fontId="14"/>
  </si>
  <si>
    <t>辛（金-）</t>
    <rPh sb="2" eb="3">
      <t>キン</t>
    </rPh>
    <phoneticPr fontId="14"/>
  </si>
  <si>
    <t>壬（水+）</t>
    <rPh sb="2" eb="3">
      <t>ミズ</t>
    </rPh>
    <phoneticPr fontId="14"/>
  </si>
  <si>
    <t>癸（水-）</t>
    <rPh sb="2" eb="3">
      <t>ミズ</t>
    </rPh>
    <phoneticPr fontId="14"/>
  </si>
  <si>
    <t>3寅</t>
    <phoneticPr fontId="14"/>
  </si>
  <si>
    <t>木</t>
    <rPh sb="0" eb="1">
      <t>キ</t>
    </rPh>
    <phoneticPr fontId="17"/>
  </si>
  <si>
    <t>34酉</t>
    <phoneticPr fontId="14"/>
  </si>
  <si>
    <t>金</t>
    <rPh sb="0" eb="1">
      <t>キン</t>
    </rPh>
    <phoneticPr fontId="17"/>
  </si>
  <si>
    <t>15寅</t>
    <phoneticPr fontId="14"/>
  </si>
  <si>
    <t>木</t>
    <rPh sb="0" eb="1">
      <t>モク</t>
    </rPh>
    <phoneticPr fontId="14"/>
  </si>
  <si>
    <t>46酉</t>
    <phoneticPr fontId="14"/>
  </si>
  <si>
    <t>金</t>
    <rPh sb="0" eb="1">
      <t>キン</t>
    </rPh>
    <phoneticPr fontId="14"/>
  </si>
  <si>
    <t>9申</t>
    <phoneticPr fontId="14"/>
  </si>
  <si>
    <t>40卯</t>
    <phoneticPr fontId="14"/>
  </si>
  <si>
    <t>1子</t>
    <phoneticPr fontId="14"/>
  </si>
  <si>
    <t>水</t>
    <rPh sb="0" eb="1">
      <t>スイ</t>
    </rPh>
    <phoneticPr fontId="14"/>
  </si>
  <si>
    <t>42巳</t>
    <phoneticPr fontId="14"/>
  </si>
  <si>
    <t>火</t>
    <rPh sb="0" eb="1">
      <t>ヒ</t>
    </rPh>
    <phoneticPr fontId="14"/>
  </si>
  <si>
    <t>7午</t>
    <phoneticPr fontId="14"/>
  </si>
  <si>
    <t>48亥</t>
    <phoneticPr fontId="14"/>
  </si>
  <si>
    <t>水</t>
    <rPh sb="0" eb="1">
      <t>ミズ</t>
    </rPh>
    <phoneticPr fontId="14"/>
  </si>
  <si>
    <t>53辰</t>
    <phoneticPr fontId="14"/>
  </si>
  <si>
    <t>土</t>
    <rPh sb="0" eb="1">
      <t>ド</t>
    </rPh>
    <phoneticPr fontId="14"/>
  </si>
  <si>
    <t>44未</t>
    <phoneticPr fontId="14"/>
  </si>
  <si>
    <t>5辰</t>
    <phoneticPr fontId="14"/>
  </si>
  <si>
    <t>56未</t>
    <phoneticPr fontId="14"/>
  </si>
  <si>
    <t>59戌</t>
    <phoneticPr fontId="14"/>
  </si>
  <si>
    <t>50丑</t>
    <phoneticPr fontId="14"/>
  </si>
  <si>
    <t>51寅</t>
    <phoneticPr fontId="14"/>
  </si>
  <si>
    <t>52卯</t>
    <phoneticPr fontId="14"/>
  </si>
  <si>
    <t>57申</t>
    <phoneticPr fontId="14"/>
  </si>
  <si>
    <t>58酉</t>
    <phoneticPr fontId="14"/>
  </si>
  <si>
    <t>43午</t>
    <phoneticPr fontId="14"/>
  </si>
  <si>
    <t>54巳</t>
    <phoneticPr fontId="14"/>
  </si>
  <si>
    <t>55午</t>
    <phoneticPr fontId="14"/>
  </si>
  <si>
    <t>6巳</t>
    <phoneticPr fontId="14"/>
  </si>
  <si>
    <t>49子</t>
    <phoneticPr fontId="14"/>
  </si>
  <si>
    <t>60亥</t>
    <phoneticPr fontId="14"/>
  </si>
  <si>
    <t>41辰</t>
    <phoneticPr fontId="14"/>
  </si>
  <si>
    <t>2丑</t>
    <phoneticPr fontId="14"/>
  </si>
  <si>
    <t>47戌</t>
    <phoneticPr fontId="14"/>
  </si>
  <si>
    <t>8未</t>
    <phoneticPr fontId="14"/>
  </si>
  <si>
    <t>33申</t>
    <phoneticPr fontId="14"/>
  </si>
  <si>
    <t>4卯</t>
    <phoneticPr fontId="14"/>
  </si>
  <si>
    <t>45申</t>
    <phoneticPr fontId="14"/>
  </si>
  <si>
    <t>16卯</t>
    <phoneticPr fontId="14"/>
  </si>
  <si>
    <t>39寅</t>
    <phoneticPr fontId="14"/>
  </si>
  <si>
    <t>10酉</t>
    <phoneticPr fontId="14"/>
  </si>
  <si>
    <t>31午</t>
    <phoneticPr fontId="14"/>
  </si>
  <si>
    <t>12亥</t>
    <phoneticPr fontId="14"/>
  </si>
  <si>
    <t>37子</t>
    <phoneticPr fontId="14"/>
  </si>
  <si>
    <t>18巳</t>
    <phoneticPr fontId="14"/>
  </si>
  <si>
    <t>23戌</t>
    <phoneticPr fontId="14"/>
  </si>
  <si>
    <t>14丑</t>
    <phoneticPr fontId="14"/>
  </si>
  <si>
    <t>35戌</t>
    <phoneticPr fontId="14"/>
  </si>
  <si>
    <t>26丑</t>
    <phoneticPr fontId="14"/>
  </si>
  <si>
    <t>29辰</t>
    <phoneticPr fontId="14"/>
  </si>
  <si>
    <t>20未</t>
    <phoneticPr fontId="14"/>
  </si>
  <si>
    <t>21申</t>
    <phoneticPr fontId="14"/>
  </si>
  <si>
    <t>22酉</t>
    <phoneticPr fontId="14"/>
  </si>
  <si>
    <t>27寅</t>
    <phoneticPr fontId="14"/>
  </si>
  <si>
    <t>28卯</t>
    <phoneticPr fontId="14"/>
  </si>
  <si>
    <t>13子</t>
    <phoneticPr fontId="14"/>
  </si>
  <si>
    <t>24亥</t>
    <phoneticPr fontId="14"/>
  </si>
  <si>
    <t>25子</t>
    <phoneticPr fontId="14"/>
  </si>
  <si>
    <t>36亥</t>
    <phoneticPr fontId="14"/>
  </si>
  <si>
    <t>19午</t>
    <phoneticPr fontId="14"/>
  </si>
  <si>
    <t>30巳</t>
    <phoneticPr fontId="14"/>
  </si>
  <si>
    <t>11戌</t>
    <phoneticPr fontId="14"/>
  </si>
  <si>
    <t>32未</t>
    <phoneticPr fontId="14"/>
  </si>
  <si>
    <t>17辰</t>
    <phoneticPr fontId="14"/>
  </si>
  <si>
    <t>38丑</t>
    <phoneticPr fontId="14"/>
  </si>
  <si>
    <t>土</t>
    <rPh sb="0" eb="1">
      <t>ド</t>
    </rPh>
    <phoneticPr fontId="14"/>
  </si>
  <si>
    <t>１．長生</t>
    <rPh sb="2" eb="4">
      <t>チョウセイ</t>
    </rPh>
    <phoneticPr fontId="14"/>
  </si>
  <si>
    <t>干は火土水（南北中央の先生タイプ）に属し支は木金（東西の勝負師タイプ）が支える。</t>
    <rPh sb="0" eb="1">
      <t>カン</t>
    </rPh>
    <rPh sb="2" eb="3">
      <t>カ</t>
    </rPh>
    <rPh sb="3" eb="4">
      <t>ド</t>
    </rPh>
    <rPh sb="4" eb="5">
      <t>スイ</t>
    </rPh>
    <rPh sb="6" eb="7">
      <t>ナン</t>
    </rPh>
    <rPh sb="7" eb="8">
      <t>ホク</t>
    </rPh>
    <rPh sb="8" eb="10">
      <t>チュウオウ</t>
    </rPh>
    <rPh sb="11" eb="13">
      <t>センセイ</t>
    </rPh>
    <rPh sb="18" eb="19">
      <t>ゾク</t>
    </rPh>
    <rPh sb="20" eb="21">
      <t>シ</t>
    </rPh>
    <rPh sb="22" eb="23">
      <t>モク</t>
    </rPh>
    <rPh sb="23" eb="24">
      <t>キン</t>
    </rPh>
    <rPh sb="25" eb="27">
      <t>トウザイ</t>
    </rPh>
    <rPh sb="28" eb="31">
      <t>ショウブシ</t>
    </rPh>
    <rPh sb="36" eb="37">
      <t>ササ</t>
    </rPh>
    <phoneticPr fontId="14"/>
  </si>
  <si>
    <t>知識欲と勝負勘を兼ね備えたバランスの良さから未来志向の活動的なタイプです。運星も強い。</t>
    <rPh sb="0" eb="3">
      <t>チシキヨク</t>
    </rPh>
    <rPh sb="4" eb="6">
      <t>ショウブ</t>
    </rPh>
    <rPh sb="6" eb="7">
      <t>カン</t>
    </rPh>
    <rPh sb="8" eb="11">
      <t>カネソナ</t>
    </rPh>
    <rPh sb="18" eb="19">
      <t>ヨ</t>
    </rPh>
    <rPh sb="22" eb="24">
      <t>ミライ</t>
    </rPh>
    <rPh sb="24" eb="26">
      <t>シコウ</t>
    </rPh>
    <rPh sb="27" eb="30">
      <t>カツドウテキ</t>
    </rPh>
    <rPh sb="37" eb="38">
      <t>ウン</t>
    </rPh>
    <rPh sb="38" eb="39">
      <t>セイ</t>
    </rPh>
    <rPh sb="40" eb="41">
      <t>ツヨ</t>
    </rPh>
    <phoneticPr fontId="14"/>
  </si>
  <si>
    <t>２．沐浴</t>
    <rPh sb="2" eb="4">
      <t>モクヨク</t>
    </rPh>
    <phoneticPr fontId="14"/>
  </si>
  <si>
    <t>干は木金（商人タイプ）に属し、支は南北（先生タイプ）が支える。</t>
    <rPh sb="0" eb="1">
      <t>カン</t>
    </rPh>
    <rPh sb="2" eb="3">
      <t>モク</t>
    </rPh>
    <rPh sb="3" eb="4">
      <t>キン</t>
    </rPh>
    <rPh sb="5" eb="7">
      <t>ショウニン</t>
    </rPh>
    <rPh sb="12" eb="13">
      <t>ゾク</t>
    </rPh>
    <rPh sb="15" eb="16">
      <t>シ</t>
    </rPh>
    <rPh sb="17" eb="18">
      <t>ナン</t>
    </rPh>
    <rPh sb="18" eb="19">
      <t>ホク</t>
    </rPh>
    <rPh sb="20" eb="22">
      <t>センセイ</t>
    </rPh>
    <rPh sb="27" eb="28">
      <t>ササ</t>
    </rPh>
    <phoneticPr fontId="14"/>
  </si>
  <si>
    <t>ビジネス感覚と知的なするどさを持ち合わせているが、先走りしすぎて失敗を繰り返す。</t>
    <rPh sb="4" eb="6">
      <t>カンカク</t>
    </rPh>
    <rPh sb="7" eb="9">
      <t>チテキ</t>
    </rPh>
    <rPh sb="15" eb="18">
      <t>モチア</t>
    </rPh>
    <rPh sb="25" eb="27">
      <t>サキバシ</t>
    </rPh>
    <rPh sb="32" eb="34">
      <t>シッパイ</t>
    </rPh>
    <rPh sb="35" eb="38">
      <t>クリカエ</t>
    </rPh>
    <phoneticPr fontId="14"/>
  </si>
  <si>
    <t>頭の回転が速く、行動もすばやいが早とちりタイプで波乱万丈な人生運</t>
    <rPh sb="0" eb="1">
      <t>アタマ</t>
    </rPh>
    <rPh sb="2" eb="4">
      <t>カイテン</t>
    </rPh>
    <rPh sb="5" eb="6">
      <t>ハヤ</t>
    </rPh>
    <rPh sb="8" eb="10">
      <t>コウドウ</t>
    </rPh>
    <rPh sb="16" eb="17">
      <t>ハヤ</t>
    </rPh>
    <rPh sb="24" eb="28">
      <t>ハランバンジョウ</t>
    </rPh>
    <rPh sb="29" eb="31">
      <t>ジンセイ</t>
    </rPh>
    <rPh sb="31" eb="32">
      <t>ウン</t>
    </rPh>
    <phoneticPr fontId="14"/>
  </si>
  <si>
    <t>３．冠帯</t>
    <rPh sb="2" eb="3">
      <t>カン</t>
    </rPh>
    <rPh sb="3" eb="4">
      <t>タイ</t>
    </rPh>
    <phoneticPr fontId="14"/>
  </si>
  <si>
    <t>干は南北中央の知的好奇心旺盛に属し、支は中央の土でまとめ役のバランス感覚を兼ね備える。</t>
    <rPh sb="0" eb="1">
      <t>カン</t>
    </rPh>
    <rPh sb="2" eb="3">
      <t>ナン</t>
    </rPh>
    <rPh sb="3" eb="4">
      <t>ホク</t>
    </rPh>
    <rPh sb="4" eb="6">
      <t>チュウオウ</t>
    </rPh>
    <rPh sb="7" eb="9">
      <t>チテキ</t>
    </rPh>
    <rPh sb="9" eb="12">
      <t>コウキシン</t>
    </rPh>
    <rPh sb="12" eb="14">
      <t>オウセイ</t>
    </rPh>
    <rPh sb="15" eb="16">
      <t>ゾク</t>
    </rPh>
    <rPh sb="18" eb="19">
      <t>シ</t>
    </rPh>
    <rPh sb="20" eb="22">
      <t>チュウオウ</t>
    </rPh>
    <rPh sb="23" eb="24">
      <t>ド</t>
    </rPh>
    <rPh sb="25" eb="29">
      <t>マトメヤク</t>
    </rPh>
    <rPh sb="34" eb="36">
      <t>カンカク</t>
    </rPh>
    <rPh sb="37" eb="40">
      <t>カネソナ</t>
    </rPh>
    <phoneticPr fontId="14"/>
  </si>
  <si>
    <t>知的好奇心は強く土の信頼まとめる力を得るので知性は優れ地位も名誉欲も旺盛です。</t>
    <rPh sb="0" eb="2">
      <t>チテキ</t>
    </rPh>
    <rPh sb="2" eb="5">
      <t>コウキシン</t>
    </rPh>
    <rPh sb="6" eb="7">
      <t>ツヨ</t>
    </rPh>
    <rPh sb="8" eb="9">
      <t>ド</t>
    </rPh>
    <rPh sb="10" eb="12">
      <t>シンライ</t>
    </rPh>
    <rPh sb="16" eb="17">
      <t>チカラ</t>
    </rPh>
    <rPh sb="18" eb="19">
      <t>エ</t>
    </rPh>
    <rPh sb="22" eb="24">
      <t>チセイ</t>
    </rPh>
    <rPh sb="25" eb="26">
      <t>スグ</t>
    </rPh>
    <rPh sb="27" eb="29">
      <t>チイ</t>
    </rPh>
    <rPh sb="30" eb="32">
      <t>メイヨ</t>
    </rPh>
    <rPh sb="32" eb="33">
      <t>ヨク</t>
    </rPh>
    <rPh sb="34" eb="36">
      <t>オウセイ</t>
    </rPh>
    <phoneticPr fontId="14"/>
  </si>
  <si>
    <t>陽</t>
    <rPh sb="0" eb="1">
      <t>ヨウ</t>
    </rPh>
    <phoneticPr fontId="14"/>
  </si>
  <si>
    <t>幼児</t>
    <rPh sb="0" eb="2">
      <t>ヨウジ</t>
    </rPh>
    <phoneticPr fontId="14"/>
  </si>
  <si>
    <t>著しい成長期、人の気持ちを察する力が強く周りからの受けはよく、信頼される。</t>
    <rPh sb="0" eb="1">
      <t>イチジル</t>
    </rPh>
    <rPh sb="3" eb="5">
      <t>セイチョウ</t>
    </rPh>
    <rPh sb="5" eb="6">
      <t>キ</t>
    </rPh>
    <rPh sb="7" eb="8">
      <t>ヒト</t>
    </rPh>
    <rPh sb="9" eb="11">
      <t>キモ</t>
    </rPh>
    <rPh sb="13" eb="14">
      <t>サッ</t>
    </rPh>
    <rPh sb="16" eb="17">
      <t>チカラ</t>
    </rPh>
    <rPh sb="18" eb="19">
      <t>ツヨ</t>
    </rPh>
    <rPh sb="20" eb="21">
      <t>マワ</t>
    </rPh>
    <rPh sb="25" eb="26">
      <t>ウ</t>
    </rPh>
    <rPh sb="31" eb="33">
      <t>シンライ</t>
    </rPh>
    <phoneticPr fontId="14"/>
  </si>
  <si>
    <t>少年</t>
    <rPh sb="0" eb="2">
      <t>ショウネン</t>
    </rPh>
    <phoneticPr fontId="14"/>
  </si>
  <si>
    <t>反抗期、思春期と脱皮を繰り返す時期、新しいことに挑戦するが思慮が足りなく頼りない</t>
    <rPh sb="0" eb="3">
      <t>ハンコウキ</t>
    </rPh>
    <rPh sb="4" eb="7">
      <t>シシュンキ</t>
    </rPh>
    <rPh sb="8" eb="10">
      <t>ダッピ</t>
    </rPh>
    <rPh sb="11" eb="14">
      <t>クリカエ</t>
    </rPh>
    <rPh sb="15" eb="17">
      <t>ジキ</t>
    </rPh>
    <rPh sb="18" eb="19">
      <t>アタラ</t>
    </rPh>
    <rPh sb="24" eb="26">
      <t>チョウセン</t>
    </rPh>
    <rPh sb="29" eb="31">
      <t>シリョ</t>
    </rPh>
    <rPh sb="32" eb="33">
      <t>タ</t>
    </rPh>
    <rPh sb="36" eb="37">
      <t>タヨ</t>
    </rPh>
    <phoneticPr fontId="14"/>
  </si>
  <si>
    <t>青年</t>
    <rPh sb="0" eb="2">
      <t>セイネン</t>
    </rPh>
    <phoneticPr fontId="14"/>
  </si>
  <si>
    <t>大人の前のため背伸びしたがる。自分を良く見せようと見栄を張る。自信過剰になりやすい</t>
    <rPh sb="0" eb="2">
      <t>オトナ</t>
    </rPh>
    <rPh sb="3" eb="4">
      <t>マエ</t>
    </rPh>
    <rPh sb="7" eb="9">
      <t>セノ</t>
    </rPh>
    <rPh sb="15" eb="17">
      <t>ジブン</t>
    </rPh>
    <rPh sb="18" eb="19">
      <t>ヨ</t>
    </rPh>
    <rPh sb="20" eb="21">
      <t>ミ</t>
    </rPh>
    <rPh sb="25" eb="27">
      <t>ミエ</t>
    </rPh>
    <rPh sb="28" eb="29">
      <t>ハ</t>
    </rPh>
    <rPh sb="31" eb="33">
      <t>ジシン</t>
    </rPh>
    <rPh sb="33" eb="35">
      <t>カジョウ</t>
    </rPh>
    <phoneticPr fontId="14"/>
  </si>
  <si>
    <t>４．健禄</t>
    <rPh sb="2" eb="3">
      <t>ケン</t>
    </rPh>
    <rPh sb="3" eb="4">
      <t>ロク</t>
    </rPh>
    <phoneticPr fontId="14"/>
  </si>
  <si>
    <t>干支とも青龍（木）グループと白虎（金）グループという押しの強さは目を見張る</t>
    <rPh sb="0" eb="2">
      <t>カンシ</t>
    </rPh>
    <rPh sb="4" eb="5">
      <t>セイ</t>
    </rPh>
    <rPh sb="5" eb="6">
      <t>リュウ</t>
    </rPh>
    <rPh sb="7" eb="8">
      <t>モク</t>
    </rPh>
    <rPh sb="14" eb="16">
      <t>ビャッコ</t>
    </rPh>
    <rPh sb="17" eb="18">
      <t>キン</t>
    </rPh>
    <rPh sb="26" eb="27">
      <t>オ</t>
    </rPh>
    <rPh sb="29" eb="30">
      <t>ツヨ</t>
    </rPh>
    <rPh sb="32" eb="33">
      <t>メ</t>
    </rPh>
    <rPh sb="34" eb="36">
      <t>ミハ</t>
    </rPh>
    <phoneticPr fontId="14"/>
  </si>
  <si>
    <t>壮年</t>
    <rPh sb="0" eb="2">
      <t>ソウネン</t>
    </rPh>
    <phoneticPr fontId="14"/>
  </si>
  <si>
    <t>意外と知的で現実的、冒険は嫌い。物事を進めていく力はとても強い！堅実的</t>
    <rPh sb="0" eb="2">
      <t>イガイ</t>
    </rPh>
    <rPh sb="3" eb="5">
      <t>チテキ</t>
    </rPh>
    <rPh sb="6" eb="9">
      <t>ゲンジツテキ</t>
    </rPh>
    <rPh sb="10" eb="12">
      <t>ボウケン</t>
    </rPh>
    <rPh sb="13" eb="14">
      <t>キラ</t>
    </rPh>
    <rPh sb="16" eb="18">
      <t>モノゴト</t>
    </rPh>
    <rPh sb="19" eb="20">
      <t>スス</t>
    </rPh>
    <rPh sb="24" eb="25">
      <t>チカラ</t>
    </rPh>
    <rPh sb="29" eb="30">
      <t>ツヨ</t>
    </rPh>
    <rPh sb="32" eb="34">
      <t>ケンジツ</t>
    </rPh>
    <rPh sb="34" eb="35">
      <t>テキ</t>
    </rPh>
    <phoneticPr fontId="14"/>
  </si>
  <si>
    <t>自分の力量を超える仕事はしない。夢が無いことはチャンスを逃す可能性もある。</t>
    <rPh sb="0" eb="2">
      <t>ジブン</t>
    </rPh>
    <rPh sb="3" eb="4">
      <t>リキ</t>
    </rPh>
    <rPh sb="4" eb="5">
      <t>リョウ</t>
    </rPh>
    <rPh sb="6" eb="7">
      <t>コ</t>
    </rPh>
    <rPh sb="9" eb="11">
      <t>シゴト</t>
    </rPh>
    <rPh sb="16" eb="17">
      <t>ユメ</t>
    </rPh>
    <rPh sb="18" eb="19">
      <t>ナ</t>
    </rPh>
    <rPh sb="28" eb="29">
      <t>ノガ</t>
    </rPh>
    <rPh sb="30" eb="33">
      <t>カノウセイ</t>
    </rPh>
    <phoneticPr fontId="14"/>
  </si>
  <si>
    <t>５．帝旺</t>
    <rPh sb="2" eb="3">
      <t>テイ</t>
    </rPh>
    <rPh sb="3" eb="4">
      <t>オウ</t>
    </rPh>
    <phoneticPr fontId="14"/>
  </si>
  <si>
    <t>干支とも朱雀（火）グループと玄武グループ（水）、土は火がガード</t>
    <rPh sb="0" eb="2">
      <t>カンシ</t>
    </rPh>
    <rPh sb="4" eb="5">
      <t>シュ</t>
    </rPh>
    <rPh sb="5" eb="6">
      <t>ジャク</t>
    </rPh>
    <rPh sb="7" eb="8">
      <t>ヒ</t>
    </rPh>
    <rPh sb="14" eb="16">
      <t>ゲンブ</t>
    </rPh>
    <rPh sb="21" eb="22">
      <t>ミズ</t>
    </rPh>
    <rPh sb="24" eb="25">
      <t>ド</t>
    </rPh>
    <rPh sb="26" eb="27">
      <t>ヒ</t>
    </rPh>
    <phoneticPr fontId="14"/>
  </si>
  <si>
    <t>意外と押しが強い！プライドは高く、人に頭を下げることは苦手。苦難にも耐える力がある。</t>
    <rPh sb="0" eb="2">
      <t>イガイ</t>
    </rPh>
    <rPh sb="3" eb="4">
      <t>オ</t>
    </rPh>
    <rPh sb="6" eb="7">
      <t>ツヨ</t>
    </rPh>
    <rPh sb="14" eb="15">
      <t>タカ</t>
    </rPh>
    <rPh sb="17" eb="18">
      <t>ヒト</t>
    </rPh>
    <rPh sb="19" eb="20">
      <t>アタマ</t>
    </rPh>
    <rPh sb="21" eb="22">
      <t>サ</t>
    </rPh>
    <rPh sb="27" eb="29">
      <t>ニガテ</t>
    </rPh>
    <rPh sb="30" eb="32">
      <t>クナン</t>
    </rPh>
    <rPh sb="34" eb="35">
      <t>タ</t>
    </rPh>
    <rPh sb="37" eb="38">
      <t>チカラ</t>
    </rPh>
    <phoneticPr fontId="14"/>
  </si>
  <si>
    <t>ワンマンで自己主張は強く他人の意見は聞かない。ボス（頭領）の器</t>
    <rPh sb="5" eb="7">
      <t>ジコ</t>
    </rPh>
    <rPh sb="7" eb="9">
      <t>シュチョウ</t>
    </rPh>
    <rPh sb="10" eb="11">
      <t>ツヨ</t>
    </rPh>
    <rPh sb="12" eb="14">
      <t>タニン</t>
    </rPh>
    <rPh sb="15" eb="17">
      <t>イケン</t>
    </rPh>
    <rPh sb="18" eb="19">
      <t>キ</t>
    </rPh>
    <rPh sb="26" eb="28">
      <t>トウリョウ</t>
    </rPh>
    <rPh sb="30" eb="31">
      <t>ウツワ</t>
    </rPh>
    <phoneticPr fontId="14"/>
  </si>
  <si>
    <t>６．衰</t>
    <rPh sb="2" eb="3">
      <t>スイ</t>
    </rPh>
    <phoneticPr fontId="14"/>
  </si>
  <si>
    <t>老年</t>
    <rPh sb="0" eb="2">
      <t>ロウネン</t>
    </rPh>
    <phoneticPr fontId="14"/>
  </si>
  <si>
    <t>陰</t>
    <rPh sb="0" eb="1">
      <t>イン</t>
    </rPh>
    <phoneticPr fontId="14"/>
  </si>
  <si>
    <t>干は木金で支は土、青龍白虎の力が土により制御され安定している。</t>
    <rPh sb="0" eb="1">
      <t>カン</t>
    </rPh>
    <rPh sb="2" eb="3">
      <t>モク</t>
    </rPh>
    <rPh sb="3" eb="4">
      <t>キン</t>
    </rPh>
    <rPh sb="5" eb="6">
      <t>シ</t>
    </rPh>
    <rPh sb="7" eb="8">
      <t>ド</t>
    </rPh>
    <rPh sb="9" eb="10">
      <t>セイ</t>
    </rPh>
    <rPh sb="10" eb="11">
      <t>リュウ</t>
    </rPh>
    <rPh sb="11" eb="13">
      <t>ビャッコ</t>
    </rPh>
    <rPh sb="14" eb="15">
      <t>チカラ</t>
    </rPh>
    <rPh sb="16" eb="17">
      <t>ド</t>
    </rPh>
    <rPh sb="20" eb="22">
      <t>セイギョ</t>
    </rPh>
    <rPh sb="24" eb="26">
      <t>アンテイ</t>
    </rPh>
    <phoneticPr fontId="14"/>
  </si>
  <si>
    <t>頂点を極め、一歩退いたゆとりがあるのでトラブルにも動揺しない。性格は円満、争いは嫌い。</t>
    <rPh sb="0" eb="2">
      <t>チョウテン</t>
    </rPh>
    <rPh sb="3" eb="4">
      <t>キワ</t>
    </rPh>
    <rPh sb="6" eb="8">
      <t>イッポ</t>
    </rPh>
    <rPh sb="8" eb="9">
      <t>シリゾ</t>
    </rPh>
    <rPh sb="25" eb="27">
      <t>ドウヨウ</t>
    </rPh>
    <rPh sb="31" eb="33">
      <t>セイカク</t>
    </rPh>
    <rPh sb="34" eb="36">
      <t>エンマン</t>
    </rPh>
    <rPh sb="37" eb="38">
      <t>アラソ</t>
    </rPh>
    <rPh sb="40" eb="41">
      <t>キラ</t>
    </rPh>
    <phoneticPr fontId="14"/>
  </si>
  <si>
    <t>積極性に欠けるため冒険は嫌う傾向がある。</t>
    <rPh sb="0" eb="3">
      <t>セッキョクセイ</t>
    </rPh>
    <rPh sb="4" eb="5">
      <t>カ</t>
    </rPh>
    <rPh sb="9" eb="11">
      <t>ボウケン</t>
    </rPh>
    <rPh sb="12" eb="13">
      <t>キラ</t>
    </rPh>
    <rPh sb="14" eb="16">
      <t>ケイコウ</t>
    </rPh>
    <phoneticPr fontId="14"/>
  </si>
  <si>
    <t>７．病</t>
    <rPh sb="2" eb="3">
      <t>ビョウ</t>
    </rPh>
    <phoneticPr fontId="14"/>
  </si>
  <si>
    <t>病人</t>
    <rPh sb="0" eb="2">
      <t>ビョウニン</t>
    </rPh>
    <phoneticPr fontId="14"/>
  </si>
  <si>
    <t>長生と同じく干は火土水で支は木金が支えるが質は陰になる。性格は長生の陰タイプで後ろ向き。</t>
    <rPh sb="0" eb="2">
      <t>チョウセイ</t>
    </rPh>
    <rPh sb="3" eb="4">
      <t>オナ</t>
    </rPh>
    <rPh sb="6" eb="7">
      <t>カン</t>
    </rPh>
    <rPh sb="8" eb="9">
      <t>カ</t>
    </rPh>
    <rPh sb="9" eb="10">
      <t>ド</t>
    </rPh>
    <rPh sb="10" eb="11">
      <t>スイ</t>
    </rPh>
    <rPh sb="12" eb="13">
      <t>シ</t>
    </rPh>
    <rPh sb="14" eb="15">
      <t>モク</t>
    </rPh>
    <rPh sb="15" eb="16">
      <t>キン</t>
    </rPh>
    <rPh sb="17" eb="18">
      <t>ササ</t>
    </rPh>
    <rPh sb="21" eb="22">
      <t>シツ</t>
    </rPh>
    <rPh sb="23" eb="24">
      <t>イン</t>
    </rPh>
    <rPh sb="28" eb="30">
      <t>セイカク</t>
    </rPh>
    <rPh sb="31" eb="33">
      <t>チョウセイ</t>
    </rPh>
    <rPh sb="34" eb="35">
      <t>イン</t>
    </rPh>
    <rPh sb="39" eb="40">
      <t>ウシ</t>
    </rPh>
    <rPh sb="41" eb="42">
      <t>ム</t>
    </rPh>
    <phoneticPr fontId="14"/>
  </si>
  <si>
    <t>夢見るロマンチストの感じで長生と同じく社交的で信用度も高いのですが、取り越し苦労が多く</t>
    <rPh sb="0" eb="2">
      <t>ユメミ</t>
    </rPh>
    <rPh sb="10" eb="11">
      <t>カン</t>
    </rPh>
    <rPh sb="13" eb="15">
      <t>チョウセイ</t>
    </rPh>
    <rPh sb="16" eb="17">
      <t>オナ</t>
    </rPh>
    <rPh sb="19" eb="22">
      <t>シャコウテキ</t>
    </rPh>
    <rPh sb="23" eb="26">
      <t>シンヨウド</t>
    </rPh>
    <rPh sb="27" eb="28">
      <t>タカ</t>
    </rPh>
    <rPh sb="34" eb="40">
      <t>トリコシグロウ</t>
    </rPh>
    <rPh sb="41" eb="42">
      <t>オオ</t>
    </rPh>
    <phoneticPr fontId="14"/>
  </si>
  <si>
    <t>８．死</t>
    <rPh sb="2" eb="3">
      <t>シ</t>
    </rPh>
    <phoneticPr fontId="14"/>
  </si>
  <si>
    <t>死人</t>
    <rPh sb="0" eb="2">
      <t>シニン</t>
    </rPh>
    <phoneticPr fontId="14"/>
  </si>
  <si>
    <t>霊感</t>
    <rPh sb="0" eb="2">
      <t>レイカン</t>
    </rPh>
    <phoneticPr fontId="14"/>
  </si>
  <si>
    <t>沐浴と同じく干は東西の木金、死は南北の火水の組み合わせの陰のタイプ。行動にも落ち着きがある</t>
    <rPh sb="0" eb="2">
      <t>モクヨク</t>
    </rPh>
    <rPh sb="3" eb="4">
      <t>オナ</t>
    </rPh>
    <rPh sb="6" eb="7">
      <t>カン</t>
    </rPh>
    <rPh sb="8" eb="10">
      <t>トウザイ</t>
    </rPh>
    <rPh sb="11" eb="12">
      <t>モク</t>
    </rPh>
    <rPh sb="12" eb="13">
      <t>キン</t>
    </rPh>
    <rPh sb="14" eb="15">
      <t>シ</t>
    </rPh>
    <rPh sb="16" eb="17">
      <t>ナン</t>
    </rPh>
    <rPh sb="17" eb="18">
      <t>ホク</t>
    </rPh>
    <rPh sb="19" eb="20">
      <t>カ</t>
    </rPh>
    <rPh sb="20" eb="21">
      <t>スイ</t>
    </rPh>
    <rPh sb="22" eb="25">
      <t>クミア</t>
    </rPh>
    <rPh sb="28" eb="29">
      <t>イン</t>
    </rPh>
    <rPh sb="34" eb="36">
      <t>コウドウ</t>
    </rPh>
    <rPh sb="38" eb="41">
      <t>オチツ</t>
    </rPh>
    <phoneticPr fontId="14"/>
  </si>
  <si>
    <t>長生の積極性は影をひそめ、活発、冒険よりも安定、保身を求める。変化への対応も素早い。</t>
    <rPh sb="0" eb="2">
      <t>チョウセイ</t>
    </rPh>
    <rPh sb="3" eb="6">
      <t>セッキョクセイ</t>
    </rPh>
    <rPh sb="7" eb="8">
      <t>カゲ</t>
    </rPh>
    <rPh sb="13" eb="15">
      <t>カッパツ</t>
    </rPh>
    <rPh sb="16" eb="18">
      <t>ボウケン</t>
    </rPh>
    <rPh sb="21" eb="23">
      <t>アンテイ</t>
    </rPh>
    <rPh sb="24" eb="26">
      <t>ホシン</t>
    </rPh>
    <rPh sb="27" eb="28">
      <t>モト</t>
    </rPh>
    <rPh sb="31" eb="33">
      <t>ヘンカ</t>
    </rPh>
    <rPh sb="35" eb="37">
      <t>タイオウ</t>
    </rPh>
    <rPh sb="38" eb="40">
      <t>スバヤ</t>
    </rPh>
    <phoneticPr fontId="14"/>
  </si>
  <si>
    <t>さる</t>
    <phoneticPr fontId="14"/>
  </si>
  <si>
    <t>チーター</t>
    <phoneticPr fontId="14"/>
  </si>
  <si>
    <t>黒ひょう</t>
    <rPh sb="0" eb="1">
      <t>クロ</t>
    </rPh>
    <phoneticPr fontId="14"/>
  </si>
  <si>
    <t>ライオン</t>
    <phoneticPr fontId="14"/>
  </si>
  <si>
    <t>とら</t>
    <phoneticPr fontId="14"/>
  </si>
  <si>
    <t>たぬき</t>
    <phoneticPr fontId="14"/>
  </si>
  <si>
    <t>ぞう</t>
    <phoneticPr fontId="14"/>
  </si>
  <si>
    <t>コアラ</t>
    <phoneticPr fontId="14"/>
  </si>
  <si>
    <t>沐浴の先走るタイプから陰の落ち着きが加わる。探究心は旺盛ですが現状打破を好みません。</t>
    <rPh sb="0" eb="2">
      <t>モクヨク</t>
    </rPh>
    <rPh sb="3" eb="5">
      <t>サキバシ</t>
    </rPh>
    <rPh sb="11" eb="12">
      <t>イン</t>
    </rPh>
    <rPh sb="13" eb="16">
      <t>オチツ</t>
    </rPh>
    <rPh sb="18" eb="19">
      <t>クワ</t>
    </rPh>
    <rPh sb="22" eb="24">
      <t>タンキュウ</t>
    </rPh>
    <rPh sb="24" eb="25">
      <t>シン</t>
    </rPh>
    <rPh sb="26" eb="28">
      <t>オウセイ</t>
    </rPh>
    <rPh sb="31" eb="33">
      <t>ゲンジョウ</t>
    </rPh>
    <rPh sb="33" eb="35">
      <t>ダハ</t>
    </rPh>
    <rPh sb="36" eb="37">
      <t>コノ</t>
    </rPh>
    <phoneticPr fontId="14"/>
  </si>
  <si>
    <t>霊感というか直観力は優れています。物事が停止した状態を想像してください。</t>
    <rPh sb="0" eb="2">
      <t>レイカン</t>
    </rPh>
    <rPh sb="6" eb="9">
      <t>チョッカンリョク</t>
    </rPh>
    <rPh sb="10" eb="11">
      <t>スグ</t>
    </rPh>
    <rPh sb="17" eb="19">
      <t>モノゴト</t>
    </rPh>
    <rPh sb="20" eb="22">
      <t>テイシ</t>
    </rPh>
    <rPh sb="24" eb="26">
      <t>ジョウタイ</t>
    </rPh>
    <rPh sb="27" eb="29">
      <t>ソウゾウ</t>
    </rPh>
    <phoneticPr fontId="14"/>
  </si>
  <si>
    <t>９．墓</t>
    <rPh sb="2" eb="3">
      <t>ボ</t>
    </rPh>
    <phoneticPr fontId="14"/>
  </si>
  <si>
    <t>墓守</t>
    <rPh sb="0" eb="2">
      <t>ハカモリ</t>
    </rPh>
    <phoneticPr fontId="14"/>
  </si>
  <si>
    <t>ひつじ</t>
    <phoneticPr fontId="14"/>
  </si>
  <si>
    <t>冠帯と同じく干は南北中央で支は土、冠帯の陰タイプで派手さから地味さで貯め込みタイプ</t>
    <rPh sb="0" eb="1">
      <t>カン</t>
    </rPh>
    <rPh sb="1" eb="2">
      <t>タイ</t>
    </rPh>
    <rPh sb="3" eb="4">
      <t>オナ</t>
    </rPh>
    <rPh sb="6" eb="7">
      <t>カン</t>
    </rPh>
    <rPh sb="8" eb="9">
      <t>ナン</t>
    </rPh>
    <rPh sb="9" eb="10">
      <t>ホク</t>
    </rPh>
    <rPh sb="10" eb="12">
      <t>チュウオウ</t>
    </rPh>
    <rPh sb="13" eb="14">
      <t>シ</t>
    </rPh>
    <rPh sb="15" eb="16">
      <t>ド</t>
    </rPh>
    <rPh sb="17" eb="18">
      <t>カン</t>
    </rPh>
    <rPh sb="18" eb="19">
      <t>タイ</t>
    </rPh>
    <rPh sb="20" eb="21">
      <t>イン</t>
    </rPh>
    <rPh sb="25" eb="27">
      <t>ハデ</t>
    </rPh>
    <rPh sb="30" eb="32">
      <t>ジミ</t>
    </rPh>
    <rPh sb="34" eb="37">
      <t>タメコ</t>
    </rPh>
    <phoneticPr fontId="14"/>
  </si>
  <si>
    <t>冠帯とは正反対のしまりやで堅実型、コツコツと積み上げる貯蓄タイプ。</t>
    <rPh sb="13" eb="16">
      <t>ケンジツガタ</t>
    </rPh>
    <rPh sb="22" eb="25">
      <t>ツミア</t>
    </rPh>
    <rPh sb="27" eb="29">
      <t>チョチク</t>
    </rPh>
    <phoneticPr fontId="14"/>
  </si>
  <si>
    <t>土の優柔不断が出るので決断力に欠ける。</t>
    <rPh sb="0" eb="1">
      <t>ド</t>
    </rPh>
    <rPh sb="2" eb="4">
      <t>ユウジュウ</t>
    </rPh>
    <rPh sb="4" eb="6">
      <t>フダン</t>
    </rPh>
    <rPh sb="7" eb="8">
      <t>デ</t>
    </rPh>
    <rPh sb="11" eb="14">
      <t>ケツダンリョク</t>
    </rPh>
    <rPh sb="15" eb="16">
      <t>カ</t>
    </rPh>
    <phoneticPr fontId="14"/>
  </si>
  <si>
    <t>10.絶</t>
    <rPh sb="3" eb="4">
      <t>ゼツ</t>
    </rPh>
    <phoneticPr fontId="14"/>
  </si>
  <si>
    <t>たましい</t>
    <phoneticPr fontId="14"/>
  </si>
  <si>
    <t>ペガサス</t>
    <phoneticPr fontId="14"/>
  </si>
  <si>
    <t>健禄と同じく干も支も木金で構成されている。健禄の陰タイプで性格は相反する。</t>
    <rPh sb="0" eb="1">
      <t>ケン</t>
    </rPh>
    <rPh sb="1" eb="2">
      <t>ロク</t>
    </rPh>
    <rPh sb="3" eb="4">
      <t>オナ</t>
    </rPh>
    <rPh sb="6" eb="7">
      <t>カン</t>
    </rPh>
    <rPh sb="8" eb="9">
      <t>シ</t>
    </rPh>
    <rPh sb="10" eb="11">
      <t>モク</t>
    </rPh>
    <rPh sb="11" eb="12">
      <t>キン</t>
    </rPh>
    <rPh sb="13" eb="15">
      <t>コウセイ</t>
    </rPh>
    <rPh sb="21" eb="22">
      <t>ケン</t>
    </rPh>
    <rPh sb="22" eb="23">
      <t>ロク</t>
    </rPh>
    <rPh sb="24" eb="25">
      <t>イン</t>
    </rPh>
    <rPh sb="29" eb="31">
      <t>セイカク</t>
    </rPh>
    <rPh sb="32" eb="34">
      <t>アイハン</t>
    </rPh>
    <phoneticPr fontId="14"/>
  </si>
  <si>
    <t>11.胎</t>
    <rPh sb="3" eb="4">
      <t>タイ</t>
    </rPh>
    <phoneticPr fontId="14"/>
  </si>
  <si>
    <t>胎児</t>
    <rPh sb="0" eb="2">
      <t>タイジ</t>
    </rPh>
    <phoneticPr fontId="14"/>
  </si>
  <si>
    <t>おおかみ</t>
    <phoneticPr fontId="14"/>
  </si>
  <si>
    <t>帝旺と同じ組み合わせで帝王の陰タイプ。用心深いが誰とでも打ち解ける。</t>
    <rPh sb="0" eb="1">
      <t>テイ</t>
    </rPh>
    <rPh sb="1" eb="2">
      <t>オウ</t>
    </rPh>
    <rPh sb="3" eb="4">
      <t>オナ</t>
    </rPh>
    <rPh sb="5" eb="8">
      <t>クミア</t>
    </rPh>
    <rPh sb="11" eb="13">
      <t>テイオウ</t>
    </rPh>
    <rPh sb="14" eb="15">
      <t>イン</t>
    </rPh>
    <rPh sb="19" eb="22">
      <t>ヨウジンブカ</t>
    </rPh>
    <rPh sb="24" eb="25">
      <t>ダレ</t>
    </rPh>
    <rPh sb="28" eb="31">
      <t>ウチト</t>
    </rPh>
    <phoneticPr fontId="14"/>
  </si>
  <si>
    <t>注意深く慎重だが、頼まれると断われないたいぷ。そのため実行が伴わないこともある。</t>
    <rPh sb="0" eb="3">
      <t>チュウイブカ</t>
    </rPh>
    <rPh sb="4" eb="6">
      <t>シンチョウ</t>
    </rPh>
    <rPh sb="9" eb="10">
      <t>タノ</t>
    </rPh>
    <rPh sb="14" eb="15">
      <t>コト</t>
    </rPh>
    <rPh sb="27" eb="29">
      <t>ジッコウ</t>
    </rPh>
    <rPh sb="30" eb="31">
      <t>トモナ</t>
    </rPh>
    <phoneticPr fontId="14"/>
  </si>
  <si>
    <t>新しい物好きでいつも理想を求めるタイプなので現状に満足できない。</t>
    <rPh sb="0" eb="1">
      <t>アタラ</t>
    </rPh>
    <rPh sb="3" eb="5">
      <t>モノズ</t>
    </rPh>
    <rPh sb="10" eb="12">
      <t>リソウ</t>
    </rPh>
    <rPh sb="13" eb="14">
      <t>モト</t>
    </rPh>
    <rPh sb="22" eb="24">
      <t>ゲンジョウ</t>
    </rPh>
    <rPh sb="25" eb="27">
      <t>マンゾク</t>
    </rPh>
    <phoneticPr fontId="14"/>
  </si>
  <si>
    <t>12.養</t>
    <rPh sb="3" eb="4">
      <t>ヨウ</t>
    </rPh>
    <phoneticPr fontId="14"/>
  </si>
  <si>
    <t>赤子</t>
    <rPh sb="0" eb="2">
      <t>アカゴ</t>
    </rPh>
    <phoneticPr fontId="14"/>
  </si>
  <si>
    <t>こじか</t>
    <phoneticPr fontId="14"/>
  </si>
  <si>
    <t>衰と同じく干は木金で支は土。衰の陽の性格で甘え上手で、のんびり屋さん。</t>
    <rPh sb="0" eb="1">
      <t>スイ</t>
    </rPh>
    <rPh sb="2" eb="3">
      <t>オナ</t>
    </rPh>
    <rPh sb="5" eb="6">
      <t>カン</t>
    </rPh>
    <rPh sb="7" eb="8">
      <t>モク</t>
    </rPh>
    <rPh sb="8" eb="9">
      <t>キン</t>
    </rPh>
    <rPh sb="10" eb="11">
      <t>シ</t>
    </rPh>
    <rPh sb="12" eb="13">
      <t>ド</t>
    </rPh>
    <rPh sb="14" eb="15">
      <t>スイ</t>
    </rPh>
    <rPh sb="16" eb="17">
      <t>ヨウ</t>
    </rPh>
    <rPh sb="18" eb="20">
      <t>セイカク</t>
    </rPh>
    <rPh sb="21" eb="22">
      <t>アマ</t>
    </rPh>
    <rPh sb="23" eb="25">
      <t>ジョウズ</t>
    </rPh>
    <rPh sb="31" eb="32">
      <t>ヤ</t>
    </rPh>
    <phoneticPr fontId="14"/>
  </si>
  <si>
    <t>周りが手を差し伸べなくては？と思わせるやさしさとかよわさの印象が特徴。</t>
    <rPh sb="0" eb="1">
      <t>マワ</t>
    </rPh>
    <rPh sb="3" eb="4">
      <t>テ</t>
    </rPh>
    <rPh sb="5" eb="8">
      <t>サシノ</t>
    </rPh>
    <rPh sb="15" eb="16">
      <t>オモ</t>
    </rPh>
    <rPh sb="29" eb="31">
      <t>インショウ</t>
    </rPh>
    <rPh sb="32" eb="34">
      <t>トクチョウ</t>
    </rPh>
    <phoneticPr fontId="14"/>
  </si>
  <si>
    <t>一生懸命、コツコツと積み上げていく忍耐強さを秘めています。みんなから好かれるタイプ</t>
    <rPh sb="0" eb="4">
      <t>イッショウケンメイ</t>
    </rPh>
    <rPh sb="10" eb="13">
      <t>ツミア</t>
    </rPh>
    <rPh sb="17" eb="19">
      <t>ニンタイ</t>
    </rPh>
    <rPh sb="19" eb="20">
      <t>ツヨ</t>
    </rPh>
    <rPh sb="22" eb="23">
      <t>ヒ</t>
    </rPh>
    <rPh sb="34" eb="35">
      <t>ス</t>
    </rPh>
    <phoneticPr fontId="14"/>
  </si>
  <si>
    <t>最強陽</t>
    <rPh sb="0" eb="2">
      <t>サイキョウ</t>
    </rPh>
    <rPh sb="2" eb="3">
      <t>ヨウ</t>
    </rPh>
    <phoneticPr fontId="14"/>
  </si>
  <si>
    <t>強陽</t>
    <rPh sb="0" eb="1">
      <t>キョウ</t>
    </rPh>
    <rPh sb="1" eb="2">
      <t>ヨウ</t>
    </rPh>
    <phoneticPr fontId="14"/>
  </si>
  <si>
    <t>強陰</t>
    <rPh sb="0" eb="1">
      <t>キョウ</t>
    </rPh>
    <rPh sb="1" eb="2">
      <t>イン</t>
    </rPh>
    <phoneticPr fontId="14"/>
  </si>
  <si>
    <t>最強陰</t>
    <rPh sb="0" eb="2">
      <t>サイキョウ</t>
    </rPh>
    <rPh sb="2" eb="3">
      <t>イン</t>
    </rPh>
    <phoneticPr fontId="14"/>
  </si>
  <si>
    <t>★動物占いの本を購入すると60干番号がその動物名で載っていますので1冊購入すると参考になります。</t>
    <rPh sb="1" eb="3">
      <t>ドウブツ</t>
    </rPh>
    <rPh sb="3" eb="4">
      <t>ウラナ</t>
    </rPh>
    <rPh sb="6" eb="7">
      <t>ホン</t>
    </rPh>
    <rPh sb="8" eb="10">
      <t>コウニュウ</t>
    </rPh>
    <rPh sb="15" eb="16">
      <t>カン</t>
    </rPh>
    <rPh sb="16" eb="18">
      <t>バンゴウ</t>
    </rPh>
    <rPh sb="21" eb="23">
      <t>ドウブツ</t>
    </rPh>
    <rPh sb="23" eb="24">
      <t>メイ</t>
    </rPh>
    <rPh sb="25" eb="26">
      <t>ノ</t>
    </rPh>
    <rPh sb="33" eb="35">
      <t>１サツ</t>
    </rPh>
    <rPh sb="35" eb="37">
      <t>コウニュウ</t>
    </rPh>
    <rPh sb="40" eb="42">
      <t>サンコウ</t>
    </rPh>
    <phoneticPr fontId="14"/>
  </si>
  <si>
    <t>相手の人</t>
    <rPh sb="0" eb="2">
      <t>アイテ</t>
    </rPh>
    <rPh sb="3" eb="4">
      <t>ヒト</t>
    </rPh>
    <phoneticPr fontId="14"/>
  </si>
  <si>
    <t>弱陽</t>
    <rPh sb="0" eb="1">
      <t>ジャク</t>
    </rPh>
    <rPh sb="1" eb="2">
      <t>ヨウ</t>
    </rPh>
    <phoneticPr fontId="14"/>
  </si>
  <si>
    <t>弱陰</t>
    <rPh sb="0" eb="1">
      <t>ジャク</t>
    </rPh>
    <rPh sb="1" eb="2">
      <t>イン</t>
    </rPh>
    <phoneticPr fontId="14"/>
  </si>
  <si>
    <t>沐浴が陽が一番強く、死が陰が一番強い、衰と養は陰陽が混沌</t>
    <rPh sb="0" eb="2">
      <t>モクヨク</t>
    </rPh>
    <rPh sb="3" eb="4">
      <t>ヨウ</t>
    </rPh>
    <rPh sb="5" eb="7">
      <t>イチバン</t>
    </rPh>
    <rPh sb="7" eb="8">
      <t>ツヨ</t>
    </rPh>
    <rPh sb="10" eb="11">
      <t>シ</t>
    </rPh>
    <rPh sb="12" eb="13">
      <t>イン</t>
    </rPh>
    <rPh sb="14" eb="16">
      <t>イチバン</t>
    </rPh>
    <rPh sb="16" eb="17">
      <t>ツヨ</t>
    </rPh>
    <rPh sb="19" eb="20">
      <t>スイ</t>
    </rPh>
    <rPh sb="21" eb="22">
      <t>ヨウ</t>
    </rPh>
    <rPh sb="23" eb="25">
      <t>インヨウ</t>
    </rPh>
    <rPh sb="26" eb="28">
      <t>コントン</t>
    </rPh>
    <phoneticPr fontId="14"/>
  </si>
  <si>
    <t>新し物好きで長続きしない、一つのことに打ち込むことは苦手。</t>
    <rPh sb="0" eb="3">
      <t>アタラシモノ</t>
    </rPh>
    <rPh sb="3" eb="4">
      <t>ス</t>
    </rPh>
    <rPh sb="6" eb="8">
      <t>ナガツヅ</t>
    </rPh>
    <rPh sb="13" eb="14">
      <t>ヒト</t>
    </rPh>
    <rPh sb="19" eb="22">
      <t>ウチコ</t>
    </rPh>
    <rPh sb="26" eb="28">
      <t>ニガテ</t>
    </rPh>
    <phoneticPr fontId="14"/>
  </si>
  <si>
    <t>周りからは気分屋で移り気、飽きっぽい性格と移るが変化に強い適応力がある。だまされやすい。</t>
    <rPh sb="0" eb="1">
      <t>マワ</t>
    </rPh>
    <rPh sb="5" eb="6">
      <t>キ</t>
    </rPh>
    <rPh sb="6" eb="7">
      <t>ブン</t>
    </rPh>
    <rPh sb="7" eb="8">
      <t>ヤ</t>
    </rPh>
    <rPh sb="9" eb="12">
      <t>ウツリギ</t>
    </rPh>
    <rPh sb="13" eb="14">
      <t>ア</t>
    </rPh>
    <rPh sb="18" eb="20">
      <t>セイカク</t>
    </rPh>
    <rPh sb="21" eb="22">
      <t>ウツ</t>
    </rPh>
    <rPh sb="24" eb="26">
      <t>ヘンカ</t>
    </rPh>
    <rPh sb="27" eb="28">
      <t>ツヨ</t>
    </rPh>
    <rPh sb="29" eb="32">
      <t>テキオウリョク</t>
    </rPh>
    <phoneticPr fontId="14"/>
  </si>
  <si>
    <t>日付</t>
    <rPh sb="0" eb="2">
      <t>ヒヅケ</t>
    </rPh>
    <phoneticPr fontId="4"/>
  </si>
  <si>
    <t>年干</t>
    <rPh sb="0" eb="1">
      <t>ネン</t>
    </rPh>
    <rPh sb="1" eb="2">
      <t>カン</t>
    </rPh>
    <phoneticPr fontId="4"/>
  </si>
  <si>
    <t>年九</t>
    <rPh sb="0" eb="1">
      <t>ネン</t>
    </rPh>
    <rPh sb="1" eb="2">
      <t>キュウ</t>
    </rPh>
    <phoneticPr fontId="4"/>
  </si>
  <si>
    <t>月干</t>
    <rPh sb="0" eb="1">
      <t>ツキ</t>
    </rPh>
    <rPh sb="1" eb="2">
      <t>カン</t>
    </rPh>
    <phoneticPr fontId="4"/>
  </si>
  <si>
    <t>月九</t>
    <rPh sb="0" eb="1">
      <t>ツキ</t>
    </rPh>
    <rPh sb="1" eb="2">
      <t>キュウ</t>
    </rPh>
    <phoneticPr fontId="4"/>
  </si>
  <si>
    <t>↑</t>
    <phoneticPr fontId="14"/>
  </si>
  <si>
    <t>12支</t>
    <rPh sb="2" eb="3">
      <t>シ</t>
    </rPh>
    <phoneticPr fontId="14"/>
  </si>
  <si>
    <t>三合と破計算式修正</t>
    <rPh sb="0" eb="2">
      <t>サンゴウ</t>
    </rPh>
    <rPh sb="3" eb="4">
      <t>ハ</t>
    </rPh>
    <rPh sb="4" eb="6">
      <t>ケイサン</t>
    </rPh>
    <rPh sb="6" eb="7">
      <t>シキ</t>
    </rPh>
    <rPh sb="7" eb="9">
      <t>シュウセイ</t>
    </rPh>
    <phoneticPr fontId="14"/>
  </si>
  <si>
    <t>行動力抜群、思いつきで、いっきに突っ走ります。この星の人は、練りに練った計画を好みます。</t>
    <rPh sb="6" eb="7">
      <t>オモ</t>
    </rPh>
    <rPh sb="39" eb="40">
      <t>コノ</t>
    </rPh>
    <phoneticPr fontId="14"/>
  </si>
  <si>
    <t>この相性と性格診断器は相性診断器V13を改造して作成しました。</t>
    <rPh sb="2" eb="4">
      <t>アイショウ</t>
    </rPh>
    <rPh sb="5" eb="7">
      <t>セイカク</t>
    </rPh>
    <rPh sb="7" eb="9">
      <t>シンダン</t>
    </rPh>
    <rPh sb="9" eb="10">
      <t>キ</t>
    </rPh>
    <rPh sb="11" eb="13">
      <t>アイショウ</t>
    </rPh>
    <rPh sb="13" eb="15">
      <t>シンダン</t>
    </rPh>
    <rPh sb="15" eb="16">
      <t>キ</t>
    </rPh>
    <rPh sb="20" eb="22">
      <t>カイゾウ</t>
    </rPh>
    <rPh sb="24" eb="26">
      <t>サクセイ</t>
    </rPh>
    <phoneticPr fontId="14"/>
  </si>
  <si>
    <t>占い教室で学んだ六十干や八卦の象意、十二支の三合や破と支合についても判定できます。</t>
    <rPh sb="0" eb="1">
      <t>ウラナ</t>
    </rPh>
    <rPh sb="2" eb="4">
      <t>キョウシツ</t>
    </rPh>
    <rPh sb="5" eb="6">
      <t>マナ</t>
    </rPh>
    <rPh sb="8" eb="9">
      <t>ロク</t>
    </rPh>
    <rPh sb="9" eb="10">
      <t>ジュッ</t>
    </rPh>
    <rPh sb="10" eb="11">
      <t>カン</t>
    </rPh>
    <rPh sb="12" eb="14">
      <t>ハッケ</t>
    </rPh>
    <rPh sb="15" eb="17">
      <t>ショウイ</t>
    </rPh>
    <rPh sb="18" eb="21">
      <t>ジュウニシ</t>
    </rPh>
    <rPh sb="22" eb="24">
      <t>サンゴウ</t>
    </rPh>
    <rPh sb="25" eb="26">
      <t>ハ</t>
    </rPh>
    <rPh sb="27" eb="29">
      <t>シゴウ</t>
    </rPh>
    <rPh sb="34" eb="36">
      <t>ハンテイ</t>
    </rPh>
    <phoneticPr fontId="14"/>
  </si>
  <si>
    <t>四柱推命で使う十二運と連動している動物占いも表示されます（日干）</t>
    <rPh sb="0" eb="4">
      <t>シチュウスイメイ</t>
    </rPh>
    <rPh sb="5" eb="6">
      <t>ツカ</t>
    </rPh>
    <rPh sb="7" eb="9">
      <t>ジュウニ</t>
    </rPh>
    <rPh sb="9" eb="10">
      <t>ウン</t>
    </rPh>
    <rPh sb="11" eb="13">
      <t>レンドウ</t>
    </rPh>
    <rPh sb="17" eb="19">
      <t>ドウブツ</t>
    </rPh>
    <rPh sb="19" eb="20">
      <t>ウラナ</t>
    </rPh>
    <rPh sb="22" eb="24">
      <t>ヒョウジ</t>
    </rPh>
    <rPh sb="29" eb="31">
      <t>ニッカン</t>
    </rPh>
    <phoneticPr fontId="14"/>
  </si>
  <si>
    <t>平安時代に使われた納音（なっちん）も生まれ月で表示されます。</t>
    <rPh sb="0" eb="2">
      <t>ヘイアン</t>
    </rPh>
    <rPh sb="2" eb="4">
      <t>ジダイ</t>
    </rPh>
    <rPh sb="5" eb="6">
      <t>ツカ</t>
    </rPh>
    <rPh sb="9" eb="11">
      <t>ナッチン</t>
    </rPh>
    <rPh sb="18" eb="19">
      <t>ウ</t>
    </rPh>
    <rPh sb="21" eb="22">
      <t>ツキ</t>
    </rPh>
    <rPh sb="23" eb="25">
      <t>ヒョウジ</t>
    </rPh>
    <phoneticPr fontId="14"/>
  </si>
  <si>
    <t>さらにタブ（下側のしおり）に十二運星と九星の説明も付け加えました。</t>
    <rPh sb="6" eb="8">
      <t>シタガワ</t>
    </rPh>
    <rPh sb="14" eb="16">
      <t>ジュウニ</t>
    </rPh>
    <rPh sb="16" eb="17">
      <t>ウン</t>
    </rPh>
    <rPh sb="17" eb="18">
      <t>セイ</t>
    </rPh>
    <rPh sb="19" eb="21">
      <t>キュウセイ</t>
    </rPh>
    <rPh sb="22" eb="24">
      <t>セツメイ</t>
    </rPh>
    <rPh sb="25" eb="26">
      <t>ツ</t>
    </rPh>
    <rPh sb="27" eb="28">
      <t>クワ</t>
    </rPh>
    <phoneticPr fontId="14"/>
  </si>
  <si>
    <t>画像は五行の相克（相性）と十二支の三合（吉）破（凶は反方位なので線なし）</t>
    <rPh sb="0" eb="2">
      <t>ガゾウ</t>
    </rPh>
    <rPh sb="3" eb="5">
      <t>ゴギョウ</t>
    </rPh>
    <rPh sb="6" eb="8">
      <t>ソウコク</t>
    </rPh>
    <rPh sb="9" eb="11">
      <t>アイショウ</t>
    </rPh>
    <rPh sb="13" eb="16">
      <t>ジュウニシ</t>
    </rPh>
    <rPh sb="17" eb="19">
      <t>サンゴウ</t>
    </rPh>
    <rPh sb="20" eb="21">
      <t>キチ</t>
    </rPh>
    <rPh sb="22" eb="23">
      <t>ハ</t>
    </rPh>
    <rPh sb="24" eb="25">
      <t>キョウ</t>
    </rPh>
    <rPh sb="26" eb="27">
      <t>ハン</t>
    </rPh>
    <rPh sb="27" eb="29">
      <t>ホウイ</t>
    </rPh>
    <rPh sb="32" eb="33">
      <t>セン</t>
    </rPh>
    <phoneticPr fontId="14"/>
  </si>
  <si>
    <t>十二運の相性も三合と同じが吉で対宮（反方位）は凶です</t>
    <rPh sb="0" eb="2">
      <t>ジュウニ</t>
    </rPh>
    <rPh sb="2" eb="3">
      <t>ウン</t>
    </rPh>
    <rPh sb="4" eb="6">
      <t>アイショウ</t>
    </rPh>
    <rPh sb="7" eb="9">
      <t>サンゴウ</t>
    </rPh>
    <rPh sb="10" eb="11">
      <t>オナ</t>
    </rPh>
    <rPh sb="13" eb="14">
      <t>キチ</t>
    </rPh>
    <rPh sb="15" eb="16">
      <t>タイ</t>
    </rPh>
    <rPh sb="16" eb="17">
      <t>キュウ</t>
    </rPh>
    <rPh sb="18" eb="19">
      <t>ハン</t>
    </rPh>
    <rPh sb="19" eb="21">
      <t>ホウイ</t>
    </rPh>
    <rPh sb="23" eb="24">
      <t>キョウ</t>
    </rPh>
    <phoneticPr fontId="14"/>
  </si>
  <si>
    <t>http://tokoro.sub.jp/kyousitu/index.htm</t>
  </si>
  <si>
    <t>所　輝美の占い教室は</t>
    <rPh sb="0" eb="1">
      <t>トコロ</t>
    </rPh>
    <rPh sb="2" eb="4">
      <t>テルミ</t>
    </rPh>
    <rPh sb="5" eb="6">
      <t>ウラナ</t>
    </rPh>
    <rPh sb="7" eb="9">
      <t>キョウシツ</t>
    </rPh>
    <phoneticPr fontId="14"/>
  </si>
  <si>
    <t>あくまでも占いですから結果は参照程度にするようにしてください。</t>
    <rPh sb="11" eb="13">
      <t>ケッカ</t>
    </rPh>
    <rPh sb="14" eb="16">
      <t>サンショウ</t>
    </rPh>
    <rPh sb="16" eb="18">
      <t>テイド</t>
    </rPh>
    <phoneticPr fontId="14"/>
  </si>
  <si>
    <t>修正</t>
    <rPh sb="0" eb="1">
      <t>シュウ</t>
    </rPh>
    <rPh sb="1" eb="2">
      <t>セイ</t>
    </rPh>
    <phoneticPr fontId="14"/>
  </si>
  <si>
    <t>昭和2年2月より令和32年までの間でのみ使用可能</t>
    <rPh sb="0" eb="2">
      <t>ショウワ</t>
    </rPh>
    <rPh sb="3" eb="4">
      <t>ネン</t>
    </rPh>
    <rPh sb="5" eb="6">
      <t>ガツ</t>
    </rPh>
    <rPh sb="8" eb="10">
      <t>レイワ</t>
    </rPh>
    <rPh sb="12" eb="13">
      <t>ネン</t>
    </rPh>
    <rPh sb="13" eb="14">
      <t>ヘイネン</t>
    </rPh>
    <rPh sb="16" eb="17">
      <t>アイダ</t>
    </rPh>
    <rPh sb="20" eb="22">
      <t>シヨウ</t>
    </rPh>
    <rPh sb="22" eb="24">
      <t>カノウ</t>
    </rPh>
    <phoneticPr fontId="14"/>
  </si>
  <si>
    <t>生まれた年月日の入力は半角で昭和はSを平成はH 令和 Rから区切はﾄﾞｯﾄで</t>
    <rPh sb="24" eb="26">
      <t>レイワ</t>
    </rPh>
    <phoneticPr fontId="14"/>
  </si>
  <si>
    <t>修正</t>
    <rPh sb="0" eb="2">
      <t>シュウセイ</t>
    </rPh>
    <phoneticPr fontId="14"/>
  </si>
  <si>
    <t>坤宮(二黒土星　南西):決断が苦手な努力家</t>
  </si>
  <si>
    <t>坤宮(二黒土星　南西):決断が苦手な努力家</t>
    <rPh sb="0" eb="2">
      <t>コンキュウ</t>
    </rPh>
    <rPh sb="3" eb="7">
      <t>ジコクドセイ</t>
    </rPh>
    <rPh sb="8" eb="10">
      <t>ナンセイ</t>
    </rPh>
    <rPh sb="12" eb="14">
      <t>ケツダン</t>
    </rPh>
    <rPh sb="15" eb="17">
      <t>ニガテ</t>
    </rPh>
    <rPh sb="18" eb="21">
      <t>ドリョクカ</t>
    </rPh>
    <phoneticPr fontId="14"/>
  </si>
  <si>
    <t>坎宮(一白水星　北):人前に出るより後ろが好き</t>
  </si>
  <si>
    <t>坎宮(一白水星　北):人前に出るより後ろが好き</t>
    <rPh sb="0" eb="2">
      <t>カンキュウ</t>
    </rPh>
    <rPh sb="3" eb="7">
      <t>イッパクスイセイ</t>
    </rPh>
    <rPh sb="8" eb="9">
      <t>キタ</t>
    </rPh>
    <rPh sb="11" eb="13">
      <t>ヒトマエ</t>
    </rPh>
    <rPh sb="14" eb="15">
      <t>デ</t>
    </rPh>
    <rPh sb="18" eb="19">
      <t>ウシ</t>
    </rPh>
    <rPh sb="21" eb="22">
      <t>ス</t>
    </rPh>
    <phoneticPr fontId="14"/>
  </si>
  <si>
    <t>震宮(三碧木星　東):勇気があるが一言多い</t>
  </si>
  <si>
    <t>震宮(三碧木星　東):勇気があるが一言多い</t>
    <rPh sb="0" eb="2">
      <t>シンキュウ</t>
    </rPh>
    <rPh sb="3" eb="7">
      <t>サンペキモクセイ</t>
    </rPh>
    <rPh sb="8" eb="9">
      <t>ヒガシ</t>
    </rPh>
    <rPh sb="11" eb="13">
      <t>ユウキ</t>
    </rPh>
    <rPh sb="17" eb="20">
      <t>ヒトコトオオ</t>
    </rPh>
    <phoneticPr fontId="14"/>
  </si>
  <si>
    <t>巽宮(四緑木星　南東):信じやすく大人の雰囲気</t>
  </si>
  <si>
    <t>巽宮(四緑木星　南東):信じやすく大人の雰囲気</t>
    <rPh sb="0" eb="2">
      <t>センキュウ</t>
    </rPh>
    <rPh sb="3" eb="7">
      <t>シロクモクセイ</t>
    </rPh>
    <rPh sb="8" eb="10">
      <t>ナントウ</t>
    </rPh>
    <rPh sb="12" eb="13">
      <t>シン</t>
    </rPh>
    <rPh sb="17" eb="19">
      <t>オトナ</t>
    </rPh>
    <rPh sb="20" eb="23">
      <t>フンイキ</t>
    </rPh>
    <phoneticPr fontId="14"/>
  </si>
  <si>
    <t>乾宮(六白金星　北西):頑固で人付き合いは下手</t>
  </si>
  <si>
    <t>乾宮(六白金星　北西):頑固で人付き合いは下手</t>
    <rPh sb="0" eb="2">
      <t>ケンキュウ</t>
    </rPh>
    <rPh sb="3" eb="7">
      <t>ロッパクキンセイ</t>
    </rPh>
    <rPh sb="8" eb="10">
      <t>ホクセイ</t>
    </rPh>
    <rPh sb="12" eb="14">
      <t>ガンコ</t>
    </rPh>
    <rPh sb="15" eb="17">
      <t>ヒトツ</t>
    </rPh>
    <rPh sb="18" eb="19">
      <t>ア</t>
    </rPh>
    <rPh sb="21" eb="23">
      <t>ヘタ</t>
    </rPh>
    <phoneticPr fontId="14"/>
  </si>
  <si>
    <t>兌宮(七赤金星　西):見栄っ張りな交際上手</t>
  </si>
  <si>
    <t>兌宮(七赤金星　西):見栄っ張りな交際上手</t>
    <rPh sb="0" eb="2">
      <t>ダキュウ</t>
    </rPh>
    <rPh sb="3" eb="7">
      <t>シチセキキンセイ</t>
    </rPh>
    <rPh sb="8" eb="9">
      <t>ニシ</t>
    </rPh>
    <rPh sb="11" eb="13">
      <t>ミエ</t>
    </rPh>
    <rPh sb="14" eb="15">
      <t>パ</t>
    </rPh>
    <rPh sb="17" eb="21">
      <t>コウサイジョウズ</t>
    </rPh>
    <phoneticPr fontId="14"/>
  </si>
  <si>
    <t>艮宮(八白土星　北東):一度決めると変更しない</t>
  </si>
  <si>
    <t>艮宮(八白土星　北東):一度決めると変更しない</t>
    <rPh sb="0" eb="2">
      <t>ゴンキュウ</t>
    </rPh>
    <rPh sb="3" eb="7">
      <t>ハッパクドセイ</t>
    </rPh>
    <rPh sb="8" eb="10">
      <t>ホクトウ</t>
    </rPh>
    <rPh sb="12" eb="15">
      <t>イチドキ</t>
    </rPh>
    <rPh sb="18" eb="20">
      <t>ヘンコウ</t>
    </rPh>
    <phoneticPr fontId="14"/>
  </si>
  <si>
    <t>離宮(九紫火星　南):一歩前が好きな目立ちや</t>
  </si>
  <si>
    <t>離宮(九紫火星　南):一歩前が好きな目立ちや</t>
    <rPh sb="0" eb="2">
      <t>リキュウ</t>
    </rPh>
    <rPh sb="3" eb="7">
      <t>キュウシカセイ</t>
    </rPh>
    <rPh sb="8" eb="9">
      <t>ミナミ</t>
    </rPh>
    <rPh sb="11" eb="14">
      <t>イッポマエ</t>
    </rPh>
    <rPh sb="15" eb="16">
      <t>ス</t>
    </rPh>
    <rPh sb="18" eb="20">
      <t>メダ</t>
    </rPh>
    <phoneticPr fontId="14"/>
  </si>
  <si>
    <t>お人よし 男:兌宮7赤(社交家) 女:乾宮6白(男勝り)</t>
  </si>
  <si>
    <t>お人よし 男:兌宮7赤(社交家) 女:乾宮6白(男勝り)</t>
    <rPh sb="1" eb="2">
      <t>ヒト</t>
    </rPh>
    <rPh sb="5" eb="6">
      <t>オトコ</t>
    </rPh>
    <rPh sb="7" eb="9">
      <t>ダキュウ</t>
    </rPh>
    <rPh sb="10" eb="11">
      <t>アカ</t>
    </rPh>
    <rPh sb="12" eb="15">
      <t>シャコウカ</t>
    </rPh>
    <rPh sb="17" eb="18">
      <t>オンナ</t>
    </rPh>
    <rPh sb="19" eb="21">
      <t>ケンキュウ</t>
    </rPh>
    <rPh sb="22" eb="23">
      <t>シロ</t>
    </rPh>
    <rPh sb="24" eb="26">
      <t>オトコマサ</t>
    </rPh>
    <phoneticPr fontId="14"/>
  </si>
  <si>
    <t>1甲子 沐浴</t>
    <rPh sb="4" eb="6">
      <t>モクヨク</t>
    </rPh>
    <phoneticPr fontId="14"/>
  </si>
  <si>
    <t>2乙丑 衰</t>
    <rPh sb="4" eb="5">
      <t>スイ</t>
    </rPh>
    <phoneticPr fontId="14"/>
  </si>
  <si>
    <t>3丙寅 長生</t>
    <phoneticPr fontId="14"/>
  </si>
  <si>
    <t>4丁卯 病</t>
    <rPh sb="4" eb="5">
      <t>ビョウ</t>
    </rPh>
    <phoneticPr fontId="14"/>
  </si>
  <si>
    <t>5戊辰 冠帯</t>
    <rPh sb="4" eb="6">
      <t>カンタイ</t>
    </rPh>
    <phoneticPr fontId="14"/>
  </si>
  <si>
    <t>6己巳 帝旺</t>
    <rPh sb="4" eb="6">
      <t>テイオウ</t>
    </rPh>
    <phoneticPr fontId="14"/>
  </si>
  <si>
    <t>7庚午 沐浴</t>
    <rPh sb="4" eb="6">
      <t>モクヨク</t>
    </rPh>
    <phoneticPr fontId="14"/>
  </si>
  <si>
    <t>8辛未 衰</t>
    <rPh sb="4" eb="5">
      <t>スイ</t>
    </rPh>
    <phoneticPr fontId="14"/>
  </si>
  <si>
    <t>9壬申 長生</t>
    <rPh sb="4" eb="6">
      <t>チョウセイ</t>
    </rPh>
    <phoneticPr fontId="14"/>
  </si>
  <si>
    <t>10癸酉 病</t>
    <rPh sb="5" eb="6">
      <t>ビョウ</t>
    </rPh>
    <phoneticPr fontId="14"/>
  </si>
  <si>
    <t>11甲戌 養</t>
    <rPh sb="5" eb="6">
      <t>ヨウ</t>
    </rPh>
    <phoneticPr fontId="14"/>
  </si>
  <si>
    <t>12乙亥 死</t>
    <rPh sb="5" eb="6">
      <t>シ</t>
    </rPh>
    <phoneticPr fontId="14"/>
  </si>
  <si>
    <t>13丙子 胎</t>
    <rPh sb="5" eb="6">
      <t>タイ</t>
    </rPh>
    <phoneticPr fontId="14"/>
  </si>
  <si>
    <t>14丁丑 墓</t>
    <rPh sb="5" eb="6">
      <t>ボ</t>
    </rPh>
    <phoneticPr fontId="14"/>
  </si>
  <si>
    <t>15戊寅 長生</t>
    <rPh sb="5" eb="7">
      <t>チョウセイ</t>
    </rPh>
    <phoneticPr fontId="14"/>
  </si>
  <si>
    <t>16己卯 病</t>
    <rPh sb="5" eb="6">
      <t>ビョウ</t>
    </rPh>
    <phoneticPr fontId="14"/>
  </si>
  <si>
    <t>17庚辰 養</t>
    <rPh sb="5" eb="6">
      <t>ヨウ</t>
    </rPh>
    <phoneticPr fontId="14"/>
  </si>
  <si>
    <t>18辛巳 死</t>
    <rPh sb="5" eb="6">
      <t>シ</t>
    </rPh>
    <phoneticPr fontId="14"/>
  </si>
  <si>
    <t>19壬午 胎</t>
    <rPh sb="5" eb="6">
      <t>タイ</t>
    </rPh>
    <phoneticPr fontId="14"/>
  </si>
  <si>
    <t>20癸未 墓</t>
    <rPh sb="5" eb="6">
      <t>ボ</t>
    </rPh>
    <phoneticPr fontId="14"/>
  </si>
  <si>
    <t>21甲申 絶</t>
    <rPh sb="5" eb="6">
      <t>ゼツ</t>
    </rPh>
    <phoneticPr fontId="14"/>
  </si>
  <si>
    <t>22乙酉 絶</t>
    <phoneticPr fontId="14"/>
  </si>
  <si>
    <t>23丙戌 墓</t>
    <rPh sb="5" eb="6">
      <t>ボ</t>
    </rPh>
    <phoneticPr fontId="14"/>
  </si>
  <si>
    <t>24丁亥 胎</t>
    <rPh sb="5" eb="6">
      <t>タイ</t>
    </rPh>
    <phoneticPr fontId="14"/>
  </si>
  <si>
    <t>25戊子 胎</t>
    <rPh sb="5" eb="6">
      <t>タイ</t>
    </rPh>
    <phoneticPr fontId="14"/>
  </si>
  <si>
    <t>26己丑 墓</t>
    <rPh sb="5" eb="6">
      <t>ボ</t>
    </rPh>
    <phoneticPr fontId="14"/>
  </si>
  <si>
    <t>27庚寅 絶</t>
    <rPh sb="5" eb="6">
      <t>ゼツ</t>
    </rPh>
    <phoneticPr fontId="14"/>
  </si>
  <si>
    <t>28辛卯 絶</t>
    <rPh sb="5" eb="6">
      <t>ゼツ</t>
    </rPh>
    <phoneticPr fontId="14"/>
  </si>
  <si>
    <t>29壬辰 墓</t>
    <rPh sb="5" eb="6">
      <t>ボ</t>
    </rPh>
    <phoneticPr fontId="14"/>
  </si>
  <si>
    <t>30癸巳 胎</t>
    <rPh sb="5" eb="6">
      <t>タイ</t>
    </rPh>
    <phoneticPr fontId="14"/>
  </si>
  <si>
    <t>31甲午 死</t>
    <rPh sb="5" eb="6">
      <t>シ</t>
    </rPh>
    <phoneticPr fontId="14"/>
  </si>
  <si>
    <t>32乙未 養</t>
    <rPh sb="5" eb="6">
      <t>ヨウ</t>
    </rPh>
    <phoneticPr fontId="14"/>
  </si>
  <si>
    <t>33丙申 病</t>
    <rPh sb="5" eb="6">
      <t>ビョウ</t>
    </rPh>
    <phoneticPr fontId="14"/>
  </si>
  <si>
    <t>35戊戌 墓</t>
    <rPh sb="5" eb="6">
      <t>ボ</t>
    </rPh>
    <phoneticPr fontId="14"/>
  </si>
  <si>
    <t>36己亥 胎</t>
    <rPh sb="5" eb="6">
      <t>タイ</t>
    </rPh>
    <phoneticPr fontId="14"/>
  </si>
  <si>
    <t>37庚子 死</t>
    <phoneticPr fontId="14"/>
  </si>
  <si>
    <t>38辛丑 養</t>
    <rPh sb="5" eb="6">
      <t>ヨウ</t>
    </rPh>
    <phoneticPr fontId="14"/>
  </si>
  <si>
    <t>39壬寅 病</t>
    <rPh sb="5" eb="6">
      <t>ビョウ</t>
    </rPh>
    <phoneticPr fontId="14"/>
  </si>
  <si>
    <t>40癸卯 長生</t>
    <rPh sb="5" eb="7">
      <t>チョウセイ</t>
    </rPh>
    <phoneticPr fontId="14"/>
  </si>
  <si>
    <t>41甲辰 衰</t>
    <rPh sb="5" eb="6">
      <t>スイ</t>
    </rPh>
    <phoneticPr fontId="14"/>
  </si>
  <si>
    <t>42乙巳 沐浴</t>
    <rPh sb="5" eb="7">
      <t>モクヨク</t>
    </rPh>
    <phoneticPr fontId="14"/>
  </si>
  <si>
    <t>43丙午 帝旺</t>
    <rPh sb="5" eb="7">
      <t>テイオウ</t>
    </rPh>
    <phoneticPr fontId="14"/>
  </si>
  <si>
    <t>44丁未 冠帯</t>
    <phoneticPr fontId="14"/>
  </si>
  <si>
    <t>45戊申 病</t>
    <rPh sb="5" eb="6">
      <t>ビョウ</t>
    </rPh>
    <phoneticPr fontId="14"/>
  </si>
  <si>
    <t>46己酉 長生</t>
    <rPh sb="5" eb="7">
      <t>チョウセイ</t>
    </rPh>
    <phoneticPr fontId="14"/>
  </si>
  <si>
    <t>47庚戌 衰</t>
    <rPh sb="5" eb="6">
      <t>スイ</t>
    </rPh>
    <phoneticPr fontId="14"/>
  </si>
  <si>
    <t>48辛亥 沐浴</t>
    <rPh sb="5" eb="7">
      <t>モクヨク</t>
    </rPh>
    <phoneticPr fontId="14"/>
  </si>
  <si>
    <t>49壬子 帝旺</t>
    <rPh sb="5" eb="7">
      <t>テイオウ</t>
    </rPh>
    <phoneticPr fontId="14"/>
  </si>
  <si>
    <t>50癸丑 冠帯</t>
    <rPh sb="5" eb="7">
      <t>カンタイ</t>
    </rPh>
    <phoneticPr fontId="14"/>
  </si>
  <si>
    <t>51甲寅 健禄</t>
    <rPh sb="5" eb="7">
      <t>ケンロク</t>
    </rPh>
    <phoneticPr fontId="14"/>
  </si>
  <si>
    <t>52乙卯 健禄</t>
    <rPh sb="5" eb="7">
      <t>ケンロク</t>
    </rPh>
    <phoneticPr fontId="14"/>
  </si>
  <si>
    <t>53丙辰 冠帯</t>
    <phoneticPr fontId="14"/>
  </si>
  <si>
    <t>54丁巳 帝旺</t>
    <rPh sb="5" eb="7">
      <t>テイオウ</t>
    </rPh>
    <phoneticPr fontId="14"/>
  </si>
  <si>
    <t>55戊午 帝旺</t>
    <rPh sb="5" eb="7">
      <t>テイオウ</t>
    </rPh>
    <phoneticPr fontId="14"/>
  </si>
  <si>
    <t>56己未 冠帯</t>
    <rPh sb="5" eb="7">
      <t>カンタイ</t>
    </rPh>
    <phoneticPr fontId="14"/>
  </si>
  <si>
    <t>57庚申 健禄</t>
    <rPh sb="5" eb="7">
      <t>ケンロク</t>
    </rPh>
    <phoneticPr fontId="14"/>
  </si>
  <si>
    <t>58辛酉 健禄</t>
    <rPh sb="5" eb="7">
      <t>ケンロク</t>
    </rPh>
    <phoneticPr fontId="14"/>
  </si>
  <si>
    <t>59壬戌 冠帯</t>
    <rPh sb="5" eb="7">
      <t>カンタイ</t>
    </rPh>
    <phoneticPr fontId="14"/>
  </si>
  <si>
    <t>60癸亥 帝旺</t>
    <rPh sb="5" eb="7">
      <t>テイオウ</t>
    </rPh>
    <phoneticPr fontId="14"/>
  </si>
  <si>
    <t>年の支合 グリーン大吉</t>
    <rPh sb="0" eb="1">
      <t>ネン</t>
    </rPh>
    <rPh sb="2" eb="3">
      <t>シ</t>
    </rPh>
    <rPh sb="3" eb="4">
      <t>ゴウ</t>
    </rPh>
    <rPh sb="9" eb="11">
      <t>ダイキチ</t>
    </rPh>
    <phoneticPr fontId="14"/>
  </si>
  <si>
    <t>34丁酉 長生</t>
    <rPh sb="5" eb="7">
      <t>チョウセイ</t>
    </rPh>
    <phoneticPr fontId="14"/>
  </si>
  <si>
    <t>九星の配置</t>
    <rPh sb="0" eb="2">
      <t>キュウセイ</t>
    </rPh>
    <rPh sb="3" eb="5">
      <t>ハイチ</t>
    </rPh>
    <phoneticPr fontId="14"/>
  </si>
  <si>
    <t>五行の相性</t>
    <rPh sb="0" eb="2">
      <t>ゴギョウ</t>
    </rPh>
    <rPh sb="3" eb="5">
      <t>アイショウ</t>
    </rPh>
    <phoneticPr fontId="14"/>
  </si>
  <si>
    <t>12運の人生模様　左は陽で右は陰</t>
    <rPh sb="2" eb="3">
      <t>ウン</t>
    </rPh>
    <rPh sb="4" eb="8">
      <t>ジンセイモヨウ</t>
    </rPh>
    <rPh sb="9" eb="10">
      <t>ヒダリ</t>
    </rPh>
    <rPh sb="11" eb="12">
      <t>ヨウ</t>
    </rPh>
    <rPh sb="13" eb="14">
      <t>ミギ</t>
    </rPh>
    <rPh sb="15" eb="16">
      <t>イン</t>
    </rPh>
    <phoneticPr fontId="14"/>
  </si>
  <si>
    <t>コピー禁止</t>
    <rPh sb="3" eb="5">
      <t>キンシ</t>
    </rPh>
    <phoneticPr fontId="14"/>
  </si>
  <si>
    <t>一白水星 年</t>
    <phoneticPr fontId="14"/>
  </si>
  <si>
    <t>二黒土星 年</t>
    <phoneticPr fontId="14"/>
  </si>
  <si>
    <t>三碧木星 年</t>
    <phoneticPr fontId="14"/>
  </si>
  <si>
    <t>四緑木星 年</t>
    <phoneticPr fontId="14"/>
  </si>
  <si>
    <t>五黄土星 年</t>
    <phoneticPr fontId="14"/>
  </si>
  <si>
    <t>六白金星 年</t>
    <phoneticPr fontId="14"/>
  </si>
  <si>
    <t>七赤金星 年</t>
    <phoneticPr fontId="14"/>
  </si>
  <si>
    <t>八白土星 年</t>
    <phoneticPr fontId="14"/>
  </si>
  <si>
    <t>九紫火星 年</t>
    <phoneticPr fontId="14"/>
  </si>
  <si>
    <t>一白水星 月</t>
    <phoneticPr fontId="14"/>
  </si>
  <si>
    <t>二黒土星 月</t>
    <phoneticPr fontId="14"/>
  </si>
  <si>
    <t>三碧木星 月</t>
    <phoneticPr fontId="14"/>
  </si>
  <si>
    <t>四緑木星 月</t>
    <phoneticPr fontId="14"/>
  </si>
  <si>
    <t>五黄土星 月</t>
    <phoneticPr fontId="14"/>
  </si>
  <si>
    <t>六白金星 月</t>
    <phoneticPr fontId="14"/>
  </si>
  <si>
    <t>七赤金星 月</t>
    <phoneticPr fontId="14"/>
  </si>
  <si>
    <t>八白土星 月</t>
    <phoneticPr fontId="14"/>
  </si>
  <si>
    <t>九紫火星 月</t>
    <phoneticPr fontId="14"/>
  </si>
  <si>
    <t>傾斜法の性格を出力しています。</t>
    <rPh sb="0" eb="2">
      <t>ケイシャ</t>
    </rPh>
    <rPh sb="2" eb="3">
      <t>ホウ</t>
    </rPh>
    <rPh sb="4" eb="6">
      <t>セイカク</t>
    </rPh>
    <rPh sb="7" eb="9">
      <t>シュツリョク</t>
    </rPh>
    <phoneticPr fontId="14"/>
  </si>
  <si>
    <t>注意：24節気で年、月が替わります。切り替わり時間午前0時を採用しています。</t>
    <rPh sb="0" eb="2">
      <t>チュウイ</t>
    </rPh>
    <rPh sb="5" eb="7">
      <t>セツキ</t>
    </rPh>
    <rPh sb="8" eb="9">
      <t>ネン</t>
    </rPh>
    <rPh sb="10" eb="11">
      <t>ツキ</t>
    </rPh>
    <rPh sb="12" eb="13">
      <t>カ</t>
    </rPh>
    <rPh sb="18" eb="19">
      <t>キ</t>
    </rPh>
    <rPh sb="20" eb="21">
      <t>カ</t>
    </rPh>
    <rPh sb="23" eb="25">
      <t>ジカン</t>
    </rPh>
    <rPh sb="25" eb="27">
      <t>ゴゼン</t>
    </rPh>
    <rPh sb="28" eb="29">
      <t>ジ</t>
    </rPh>
    <rPh sb="30" eb="32">
      <t>サイヨウ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</si>
</sst>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mm/dd"/>
    <numFmt numFmtId="177" formatCode=";;"/>
    <numFmt numFmtId="178" formatCode="ee/mm/dd"/>
    <numFmt numFmtId="179" formatCode="yy/mm"/>
  </numFmts>
  <fonts count="35" x14ac:knownFonts="1">
    <font>
      <sz val="12"/>
      <name val="ＭＳ 明朝"/>
      <family val="1"/>
      <charset val="128"/>
    </font>
    <font>
      <sz val="12"/>
      <color indexed="8"/>
      <name val="ＭＳ 明朝"/>
      <family val="1"/>
      <charset val="128"/>
    </font>
    <font>
      <sz val="10"/>
      <color indexed="9"/>
      <name val="ＭＳ 明朝"/>
      <family val="1"/>
      <charset val="128"/>
    </font>
    <font>
      <sz val="12"/>
      <color indexed="9"/>
      <name val="ＭＳ 明朝"/>
      <family val="1"/>
      <charset val="128"/>
    </font>
    <font>
      <sz val="12"/>
      <color indexed="10"/>
      <name val="ＭＳ 明朝"/>
      <family val="1"/>
      <charset val="128"/>
    </font>
    <font>
      <b/>
      <sz val="16"/>
      <color indexed="9"/>
      <name val="ＭＳ 明朝"/>
      <family val="1"/>
      <charset val="128"/>
    </font>
    <font>
      <b/>
      <sz val="12"/>
      <color indexed="11"/>
      <name val="ＭＳ 明朝"/>
      <family val="1"/>
      <charset val="128"/>
    </font>
    <font>
      <b/>
      <sz val="12"/>
      <color indexed="10"/>
      <name val="ＭＳ 明朝"/>
      <family val="1"/>
      <charset val="128"/>
    </font>
    <font>
      <sz val="12"/>
      <color indexed="15"/>
      <name val="ＭＳ 明朝"/>
      <family val="1"/>
      <charset val="128"/>
    </font>
    <font>
      <sz val="12"/>
      <color indexed="13"/>
      <name val="ＭＳ 明朝"/>
      <family val="1"/>
      <charset val="128"/>
    </font>
    <font>
      <sz val="12"/>
      <color indexed="11"/>
      <name val="ＭＳ 明朝"/>
      <family val="1"/>
      <charset val="128"/>
    </font>
    <font>
      <sz val="12"/>
      <color indexed="10"/>
      <name val="ＭＳ 明朝"/>
      <family val="1"/>
      <charset val="128"/>
    </font>
    <font>
      <sz val="12"/>
      <color indexed="22"/>
      <name val="ＭＳ 明朝"/>
      <family val="1"/>
      <charset val="128"/>
    </font>
    <font>
      <sz val="8"/>
      <color indexed="9"/>
      <name val="ＭＳ 明朝"/>
      <family val="1"/>
      <charset val="128"/>
    </font>
    <font>
      <sz val="6"/>
      <name val="ＭＳ Ｐ明朝"/>
      <family val="1"/>
      <charset val="128"/>
    </font>
    <font>
      <sz val="12"/>
      <name val="ＭＳ 明朝"/>
      <family val="1"/>
      <charset val="128"/>
    </font>
    <font>
      <sz val="10"/>
      <color indexed="22"/>
      <name val="ＭＳ 明朝"/>
      <family val="1"/>
      <charset val="128"/>
    </font>
    <font>
      <sz val="6"/>
      <name val="ＭＳ Ｐゴシック"/>
      <family val="3"/>
      <charset val="128"/>
    </font>
    <font>
      <b/>
      <sz val="11"/>
      <name val="ＭＳ Ｐゴシック"/>
      <family val="3"/>
      <charset val="128"/>
    </font>
    <font>
      <sz val="8"/>
      <name val="ＭＳ Ｐゴシック"/>
      <family val="3"/>
      <charset val="128"/>
    </font>
    <font>
      <sz val="9"/>
      <color indexed="9"/>
      <name val="ＭＳ 明朝"/>
      <family val="1"/>
      <charset val="128"/>
    </font>
    <font>
      <b/>
      <sz val="12"/>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name val="ＭＳ 明朝"/>
      <family val="1"/>
      <charset val="128"/>
    </font>
    <font>
      <sz val="12"/>
      <color indexed="45"/>
      <name val="ＭＳ 明朝"/>
      <family val="1"/>
      <charset val="128"/>
    </font>
    <font>
      <b/>
      <sz val="11"/>
      <color indexed="9"/>
      <name val="ＭＳ Ｐゴシック"/>
      <family val="3"/>
      <charset val="128"/>
    </font>
    <font>
      <sz val="10"/>
      <name val="ＭＳ Ｐゴシック"/>
      <family val="3"/>
      <charset val="128"/>
    </font>
    <font>
      <sz val="8"/>
      <color indexed="9"/>
      <name val="ＭＳ Ｐゴシック"/>
      <family val="3"/>
      <charset val="128"/>
    </font>
    <font>
      <sz val="11"/>
      <color indexed="22"/>
      <name val="ＭＳ 明朝"/>
      <family val="1"/>
      <charset val="128"/>
    </font>
    <font>
      <u/>
      <sz val="12"/>
      <color theme="10"/>
      <name val="ＭＳ 明朝"/>
      <family val="1"/>
      <charset val="128"/>
    </font>
    <font>
      <sz val="12"/>
      <color theme="0"/>
      <name val="ＭＳ 明朝"/>
      <family val="1"/>
      <charset val="128"/>
    </font>
    <font>
      <sz val="10"/>
      <color rgb="FF00FF00"/>
      <name val="ＭＳ 明朝"/>
      <family val="1"/>
      <charset val="128"/>
    </font>
    <font>
      <sz val="11"/>
      <color rgb="FFFFFF00"/>
      <name val="ＭＳ 明朝"/>
      <family val="1"/>
      <charset val="128"/>
    </font>
  </fonts>
  <fills count="22">
    <fill>
      <patternFill patternType="none"/>
    </fill>
    <fill>
      <patternFill patternType="gray125"/>
    </fill>
    <fill>
      <patternFill patternType="solid">
        <fgColor indexed="9"/>
      </patternFill>
    </fill>
    <fill>
      <patternFill patternType="solid">
        <fgColor indexed="18"/>
      </patternFill>
    </fill>
    <fill>
      <patternFill patternType="solid">
        <fgColor indexed="18"/>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indexed="55"/>
        <bgColor indexed="64"/>
      </patternFill>
    </fill>
    <fill>
      <patternFill patternType="solid">
        <fgColor indexed="8"/>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3"/>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indexed="57"/>
        <bgColor indexed="64"/>
      </patternFill>
    </fill>
    <fill>
      <patternFill patternType="solid">
        <fgColor indexed="12"/>
        <bgColor indexed="64"/>
      </patternFill>
    </fill>
    <fill>
      <patternFill patternType="solid">
        <fgColor rgb="FFFFFF00"/>
        <bgColor indexed="64"/>
      </patternFill>
    </fill>
    <fill>
      <patternFill patternType="solid">
        <fgColor rgb="FF002060"/>
        <bgColor indexed="64"/>
      </patternFill>
    </fill>
  </fills>
  <borders count="45">
    <border>
      <left/>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style="thin">
        <color indexed="9"/>
      </top>
      <bottom/>
      <diagonal/>
    </border>
    <border>
      <left/>
      <right/>
      <top/>
      <bottom style="thin">
        <color indexed="9"/>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ck">
        <color indexed="15"/>
      </left>
      <right style="thick">
        <color indexed="15"/>
      </right>
      <top style="thick">
        <color indexed="15"/>
      </top>
      <bottom style="thick">
        <color indexed="1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2" borderId="0"/>
    <xf numFmtId="0" fontId="31" fillId="2" borderId="0" applyNumberFormat="0" applyFill="0" applyBorder="0" applyAlignment="0" applyProtection="0"/>
  </cellStyleXfs>
  <cellXfs count="237">
    <xf numFmtId="0" fontId="0" fillId="2" borderId="0" xfId="0" applyNumberFormat="1"/>
    <xf numFmtId="177" fontId="0" fillId="2" borderId="0" xfId="0" applyNumberFormat="1"/>
    <xf numFmtId="0" fontId="3" fillId="3" borderId="0" xfId="0" applyNumberFormat="1" applyFont="1" applyFill="1" applyAlignment="1">
      <alignment horizontal="right"/>
    </xf>
    <xf numFmtId="0" fontId="5" fillId="3" borderId="0" xfId="0" applyNumberFormat="1" applyFont="1" applyFill="1"/>
    <xf numFmtId="178" fontId="0" fillId="3" borderId="0" xfId="0" applyNumberFormat="1" applyFill="1"/>
    <xf numFmtId="0" fontId="0" fillId="3" borderId="0" xfId="0" applyNumberFormat="1" applyFill="1"/>
    <xf numFmtId="0" fontId="0" fillId="3" borderId="0" xfId="0" applyNumberFormat="1" applyFill="1" applyAlignment="1">
      <alignment horizontal="left" wrapText="1"/>
    </xf>
    <xf numFmtId="0" fontId="8" fillId="3" borderId="0" xfId="0" applyNumberFormat="1" applyFont="1" applyFill="1"/>
    <xf numFmtId="179" fontId="3" fillId="3" borderId="0" xfId="0" applyNumberFormat="1" applyFont="1" applyFill="1"/>
    <xf numFmtId="0" fontId="3" fillId="3" borderId="0" xfId="0" applyNumberFormat="1" applyFont="1" applyFill="1"/>
    <xf numFmtId="0" fontId="9" fillId="3" borderId="0" xfId="0" applyNumberFormat="1" applyFont="1" applyFill="1"/>
    <xf numFmtId="0" fontId="11" fillId="3" borderId="0" xfId="0" applyNumberFormat="1" applyFont="1" applyFill="1"/>
    <xf numFmtId="176" fontId="13" fillId="3" borderId="0" xfId="0" applyNumberFormat="1" applyFont="1" applyFill="1"/>
    <xf numFmtId="57" fontId="3" fillId="3" borderId="0" xfId="0" applyNumberFormat="1" applyFont="1" applyFill="1"/>
    <xf numFmtId="0" fontId="3" fillId="3" borderId="1" xfId="0" applyNumberFormat="1" applyFont="1" applyFill="1" applyBorder="1" applyAlignment="1">
      <alignment horizontal="right"/>
    </xf>
    <xf numFmtId="0" fontId="10" fillId="3" borderId="2" xfId="0" applyNumberFormat="1" applyFont="1" applyFill="1" applyBorder="1"/>
    <xf numFmtId="0" fontId="3" fillId="3" borderId="3" xfId="0" applyNumberFormat="1" applyFont="1" applyFill="1" applyBorder="1" applyAlignment="1">
      <alignment horizontal="right"/>
    </xf>
    <xf numFmtId="0" fontId="10" fillId="3" borderId="4" xfId="0" applyNumberFormat="1" applyFont="1" applyFill="1" applyBorder="1"/>
    <xf numFmtId="0" fontId="4" fillId="3" borderId="4" xfId="0" applyNumberFormat="1" applyFont="1" applyFill="1" applyBorder="1"/>
    <xf numFmtId="0" fontId="3" fillId="3" borderId="5" xfId="0" applyNumberFormat="1" applyFont="1" applyFill="1" applyBorder="1" applyAlignment="1">
      <alignment horizontal="right"/>
    </xf>
    <xf numFmtId="0" fontId="4" fillId="3" borderId="6" xfId="0" applyNumberFormat="1" applyFont="1" applyFill="1" applyBorder="1"/>
    <xf numFmtId="0" fontId="3" fillId="3" borderId="7" xfId="0" applyNumberFormat="1" applyFont="1" applyFill="1" applyBorder="1" applyAlignment="1">
      <alignment horizontal="right"/>
    </xf>
    <xf numFmtId="0" fontId="3" fillId="3" borderId="0" xfId="0" applyNumberFormat="1" applyFont="1" applyFill="1" applyBorder="1" applyAlignment="1">
      <alignment horizontal="right"/>
    </xf>
    <xf numFmtId="0" fontId="3" fillId="3" borderId="8" xfId="0" applyNumberFormat="1" applyFont="1" applyFill="1" applyBorder="1" applyAlignment="1">
      <alignment horizontal="right"/>
    </xf>
    <xf numFmtId="0" fontId="6" fillId="3" borderId="2" xfId="0" applyNumberFormat="1" applyFont="1" applyFill="1" applyBorder="1"/>
    <xf numFmtId="0" fontId="7" fillId="3" borderId="6" xfId="0" applyNumberFormat="1" applyFont="1" applyFill="1" applyBorder="1"/>
    <xf numFmtId="0" fontId="15" fillId="2" borderId="0" xfId="0" applyNumberFormat="1" applyFont="1"/>
    <xf numFmtId="176" fontId="15" fillId="2" borderId="0" xfId="0" applyNumberFormat="1" applyFont="1" applyFill="1" applyProtection="1">
      <protection locked="0"/>
    </xf>
    <xf numFmtId="0" fontId="15" fillId="2" borderId="0" xfId="0" applyNumberFormat="1" applyFont="1" applyProtection="1">
      <protection locked="0"/>
    </xf>
    <xf numFmtId="0" fontId="15" fillId="2" borderId="0" xfId="0" applyNumberFormat="1" applyFont="1" applyFill="1" applyAlignment="1" applyProtection="1">
      <alignment horizontal="center"/>
      <protection locked="0"/>
    </xf>
    <xf numFmtId="0" fontId="15" fillId="2" borderId="0" xfId="0" applyNumberFormat="1" applyFont="1" applyFill="1" applyProtection="1">
      <protection locked="0"/>
    </xf>
    <xf numFmtId="0" fontId="15" fillId="2" borderId="0" xfId="0" applyNumberFormat="1" applyFont="1" applyFill="1" applyAlignment="1" applyProtection="1">
      <alignment horizontal="left"/>
      <protection locked="0"/>
    </xf>
    <xf numFmtId="0" fontId="15" fillId="2" borderId="0" xfId="0" applyNumberFormat="1" applyFont="1" applyFill="1" applyAlignment="1" applyProtection="1">
      <alignment horizontal="right"/>
      <protection locked="0"/>
    </xf>
    <xf numFmtId="0" fontId="15" fillId="2" borderId="0" xfId="0" applyNumberFormat="1" applyFont="1" applyFill="1" applyAlignment="1" applyProtection="1">
      <alignment horizontal="center" wrapText="1"/>
      <protection locked="0"/>
    </xf>
    <xf numFmtId="176" fontId="15" fillId="2" borderId="0" xfId="0" applyNumberFormat="1" applyFont="1" applyProtection="1">
      <protection locked="0"/>
    </xf>
    <xf numFmtId="0" fontId="2" fillId="3" borderId="0" xfId="0" applyNumberFormat="1" applyFont="1" applyFill="1"/>
    <xf numFmtId="0" fontId="16" fillId="3" borderId="0" xfId="0" applyNumberFormat="1" applyFont="1" applyFill="1" applyAlignment="1">
      <alignment horizontal="left"/>
    </xf>
    <xf numFmtId="0" fontId="1" fillId="2" borderId="0" xfId="0" applyNumberFormat="1" applyFont="1"/>
    <xf numFmtId="0" fontId="0" fillId="2" borderId="0" xfId="0"/>
    <xf numFmtId="0" fontId="0" fillId="2" borderId="0" xfId="0" applyAlignment="1">
      <alignment horizontal="center"/>
    </xf>
    <xf numFmtId="0" fontId="0" fillId="2" borderId="0" xfId="0" applyAlignment="1"/>
    <xf numFmtId="0" fontId="0" fillId="2" borderId="9" xfId="0" applyBorder="1" applyAlignment="1">
      <alignment horizontal="center"/>
    </xf>
    <xf numFmtId="0" fontId="0" fillId="2" borderId="10" xfId="0" applyBorder="1" applyAlignment="1">
      <alignment horizontal="center"/>
    </xf>
    <xf numFmtId="0" fontId="0" fillId="2" borderId="11" xfId="0" applyBorder="1"/>
    <xf numFmtId="0" fontId="0" fillId="2" borderId="12" xfId="0" applyBorder="1"/>
    <xf numFmtId="0" fontId="19" fillId="2" borderId="0" xfId="0" applyFont="1"/>
    <xf numFmtId="0" fontId="19" fillId="2" borderId="13" xfId="0" applyFont="1" applyBorder="1" applyAlignment="1">
      <alignment horizontal="center"/>
    </xf>
    <xf numFmtId="0" fontId="19" fillId="2" borderId="14" xfId="0" applyFont="1" applyBorder="1"/>
    <xf numFmtId="0" fontId="19" fillId="2" borderId="15" xfId="0" applyFont="1" applyBorder="1"/>
    <xf numFmtId="0" fontId="0" fillId="2" borderId="0" xfId="0" applyBorder="1"/>
    <xf numFmtId="0" fontId="0" fillId="2" borderId="16" xfId="0" applyBorder="1"/>
    <xf numFmtId="0" fontId="0" fillId="2" borderId="17" xfId="0" applyBorder="1"/>
    <xf numFmtId="0" fontId="19" fillId="2" borderId="18" xfId="0" applyFont="1" applyBorder="1" applyAlignment="1">
      <alignment horizontal="center"/>
    </xf>
    <xf numFmtId="0" fontId="19" fillId="2" borderId="0" xfId="0" applyFont="1" applyBorder="1"/>
    <xf numFmtId="0" fontId="19" fillId="2" borderId="16" xfId="0" applyFont="1" applyBorder="1"/>
    <xf numFmtId="0" fontId="19" fillId="2" borderId="17" xfId="0" applyFont="1" applyBorder="1"/>
    <xf numFmtId="0" fontId="19" fillId="2" borderId="19" xfId="0" applyFont="1" applyBorder="1" applyAlignment="1">
      <alignment horizontal="center"/>
    </xf>
    <xf numFmtId="0" fontId="19" fillId="2" borderId="20" xfId="0" applyFont="1" applyBorder="1" applyAlignment="1">
      <alignment horizontal="center"/>
    </xf>
    <xf numFmtId="0" fontId="19" fillId="2" borderId="20" xfId="0" applyFont="1" applyBorder="1"/>
    <xf numFmtId="0" fontId="19" fillId="2" borderId="21" xfId="0" applyFont="1" applyBorder="1"/>
    <xf numFmtId="0" fontId="19" fillId="2" borderId="22" xfId="0" applyFont="1" applyBorder="1"/>
    <xf numFmtId="0" fontId="0" fillId="4" borderId="0" xfId="0" applyNumberFormat="1" applyFill="1"/>
    <xf numFmtId="0" fontId="22" fillId="2" borderId="0" xfId="0" applyNumberFormat="1" applyFont="1"/>
    <xf numFmtId="0" fontId="23" fillId="2" borderId="0" xfId="0" applyFont="1" applyBorder="1" applyAlignment="1"/>
    <xf numFmtId="0" fontId="23" fillId="2" borderId="0" xfId="0" applyFont="1" applyBorder="1"/>
    <xf numFmtId="0" fontId="24" fillId="2" borderId="0" xfId="0" applyNumberFormat="1" applyFont="1"/>
    <xf numFmtId="0" fontId="0" fillId="2" borderId="0" xfId="0" applyBorder="1" applyAlignment="1"/>
    <xf numFmtId="0" fontId="0" fillId="2" borderId="0" xfId="0" applyNumberFormat="1" applyAlignment="1"/>
    <xf numFmtId="0" fontId="0" fillId="2" borderId="0" xfId="0" applyNumberFormat="1" applyAlignment="1">
      <alignment wrapText="1"/>
    </xf>
    <xf numFmtId="0" fontId="15" fillId="2" borderId="0" xfId="0" applyNumberFormat="1" applyFont="1" applyAlignment="1">
      <alignment wrapText="1"/>
    </xf>
    <xf numFmtId="0" fontId="0" fillId="2" borderId="0" xfId="0" applyNumberFormat="1" applyAlignment="1">
      <alignment vertical="center" wrapText="1"/>
    </xf>
    <xf numFmtId="0" fontId="0" fillId="2" borderId="0" xfId="0" applyNumberFormat="1" applyBorder="1" applyAlignment="1">
      <alignment vertical="top" wrapText="1"/>
    </xf>
    <xf numFmtId="0" fontId="2" fillId="3" borderId="0" xfId="0" applyNumberFormat="1" applyFont="1" applyFill="1" applyBorder="1" applyAlignment="1">
      <alignment horizontal="left" wrapText="1"/>
    </xf>
    <xf numFmtId="0" fontId="0" fillId="4" borderId="0" xfId="0" applyNumberFormat="1" applyFill="1" applyBorder="1" applyAlignment="1">
      <alignment wrapText="1"/>
    </xf>
    <xf numFmtId="0" fontId="20" fillId="4" borderId="0" xfId="0" applyNumberFormat="1" applyFont="1" applyFill="1" applyAlignment="1"/>
    <xf numFmtId="176" fontId="0" fillId="4" borderId="0" xfId="0" applyNumberFormat="1" applyFill="1" applyBorder="1"/>
    <xf numFmtId="0" fontId="0" fillId="2" borderId="0" xfId="0" applyNumberFormat="1" applyBorder="1" applyAlignment="1">
      <alignment vertical="top"/>
    </xf>
    <xf numFmtId="57" fontId="15" fillId="2" borderId="0" xfId="0" applyNumberFormat="1" applyFont="1"/>
    <xf numFmtId="179" fontId="3" fillId="3" borderId="0" xfId="0" applyNumberFormat="1" applyFont="1" applyFill="1" applyAlignment="1">
      <alignment horizontal="right"/>
    </xf>
    <xf numFmtId="0" fontId="26" fillId="3" borderId="0" xfId="0" applyNumberFormat="1" applyFont="1" applyFill="1"/>
    <xf numFmtId="0" fontId="0" fillId="5" borderId="0" xfId="0" applyNumberFormat="1" applyFill="1"/>
    <xf numFmtId="0" fontId="0" fillId="5" borderId="0" xfId="0" applyNumberFormat="1" applyFill="1" applyAlignment="1">
      <alignment horizontal="right"/>
    </xf>
    <xf numFmtId="0" fontId="21" fillId="6" borderId="12" xfId="0" applyNumberFormat="1" applyFont="1" applyFill="1" applyBorder="1"/>
    <xf numFmtId="0" fontId="21" fillId="6" borderId="23" xfId="0" applyNumberFormat="1" applyFont="1" applyFill="1" applyBorder="1"/>
    <xf numFmtId="0" fontId="21" fillId="6" borderId="0" xfId="0" applyNumberFormat="1" applyFont="1" applyFill="1"/>
    <xf numFmtId="0" fontId="0" fillId="6" borderId="15" xfId="0" applyNumberFormat="1" applyFill="1" applyBorder="1"/>
    <xf numFmtId="0" fontId="21" fillId="6" borderId="24" xfId="0" applyNumberFormat="1" applyFont="1" applyFill="1" applyBorder="1" applyAlignment="1">
      <alignment horizontal="center"/>
    </xf>
    <xf numFmtId="0" fontId="0" fillId="6" borderId="0" xfId="0" applyNumberFormat="1" applyFill="1"/>
    <xf numFmtId="0" fontId="0" fillId="6" borderId="12" xfId="0" applyNumberFormat="1" applyFill="1" applyBorder="1"/>
    <xf numFmtId="0" fontId="0" fillId="6" borderId="16" xfId="0" applyNumberFormat="1" applyFill="1" applyBorder="1"/>
    <xf numFmtId="0" fontId="21" fillId="6" borderId="25" xfId="0" applyNumberFormat="1" applyFont="1" applyFill="1" applyBorder="1"/>
    <xf numFmtId="0" fontId="21" fillId="6" borderId="24" xfId="0" applyNumberFormat="1" applyFont="1" applyFill="1" applyBorder="1"/>
    <xf numFmtId="0" fontId="2" fillId="3" borderId="0" xfId="0" applyNumberFormat="1" applyFont="1" applyFill="1" applyAlignment="1"/>
    <xf numFmtId="0" fontId="0" fillId="7" borderId="26" xfId="0" applyFill="1" applyBorder="1" applyAlignment="1">
      <alignment horizontal="center"/>
    </xf>
    <xf numFmtId="0" fontId="25" fillId="7" borderId="11" xfId="0" applyFont="1" applyFill="1" applyBorder="1" applyAlignment="1">
      <alignment horizontal="center"/>
    </xf>
    <xf numFmtId="0" fontId="28" fillId="2" borderId="14" xfId="0" applyFont="1" applyBorder="1" applyAlignment="1">
      <alignment horizontal="center"/>
    </xf>
    <xf numFmtId="0" fontId="29" fillId="8" borderId="15" xfId="0" applyFont="1" applyFill="1" applyBorder="1"/>
    <xf numFmtId="0" fontId="29" fillId="8" borderId="14" xfId="0" applyFont="1" applyFill="1" applyBorder="1"/>
    <xf numFmtId="0" fontId="19" fillId="9" borderId="15" xfId="0" applyFont="1" applyFill="1" applyBorder="1"/>
    <xf numFmtId="0" fontId="19" fillId="9" borderId="14" xfId="0" applyFont="1" applyFill="1" applyBorder="1"/>
    <xf numFmtId="0" fontId="29" fillId="10" borderId="15" xfId="0" applyFont="1" applyFill="1" applyBorder="1"/>
    <xf numFmtId="0" fontId="29" fillId="10" borderId="14" xfId="0" applyFont="1" applyFill="1" applyBorder="1"/>
    <xf numFmtId="0" fontId="29" fillId="10" borderId="27" xfId="0" applyFont="1" applyFill="1" applyBorder="1"/>
    <xf numFmtId="0" fontId="0" fillId="11" borderId="18" xfId="0" applyFill="1" applyBorder="1" applyAlignment="1">
      <alignment horizontal="center"/>
    </xf>
    <xf numFmtId="0" fontId="25" fillId="11" borderId="0" xfId="0" applyFont="1" applyFill="1" applyBorder="1" applyAlignment="1">
      <alignment horizontal="center"/>
    </xf>
    <xf numFmtId="0" fontId="28" fillId="2" borderId="0" xfId="0" applyFont="1" applyBorder="1" applyAlignment="1">
      <alignment horizontal="center"/>
    </xf>
    <xf numFmtId="0" fontId="29" fillId="12" borderId="0" xfId="0" applyFont="1" applyFill="1" applyBorder="1"/>
    <xf numFmtId="0" fontId="29" fillId="12" borderId="16" xfId="0" applyFont="1" applyFill="1" applyBorder="1"/>
    <xf numFmtId="0" fontId="0" fillId="13" borderId="26" xfId="0" applyFill="1" applyBorder="1" applyAlignment="1">
      <alignment horizontal="center"/>
    </xf>
    <xf numFmtId="0" fontId="25" fillId="13" borderId="11" xfId="0" applyFont="1" applyFill="1" applyBorder="1" applyAlignment="1">
      <alignment horizontal="center"/>
    </xf>
    <xf numFmtId="0" fontId="0" fillId="14" borderId="18" xfId="0" applyFill="1" applyBorder="1" applyAlignment="1">
      <alignment horizontal="center"/>
    </xf>
    <xf numFmtId="0" fontId="25" fillId="14" borderId="0" xfId="0" applyFont="1" applyFill="1" applyBorder="1" applyAlignment="1">
      <alignment horizontal="center"/>
    </xf>
    <xf numFmtId="0" fontId="0" fillId="15" borderId="26" xfId="0" applyFill="1" applyBorder="1" applyAlignment="1">
      <alignment horizontal="center"/>
    </xf>
    <xf numFmtId="0" fontId="25" fillId="15" borderId="11" xfId="0" applyFont="1" applyFill="1" applyBorder="1" applyAlignment="1">
      <alignment horizontal="center"/>
    </xf>
    <xf numFmtId="0" fontId="0" fillId="16" borderId="18" xfId="0" applyFill="1" applyBorder="1" applyAlignment="1">
      <alignment horizontal="center"/>
    </xf>
    <xf numFmtId="0" fontId="25" fillId="16" borderId="0" xfId="0" applyFont="1" applyFill="1" applyBorder="1" applyAlignment="1">
      <alignment horizontal="center"/>
    </xf>
    <xf numFmtId="0" fontId="29" fillId="12" borderId="20" xfId="0" applyFont="1" applyFill="1" applyBorder="1"/>
    <xf numFmtId="0" fontId="29" fillId="12" borderId="21" xfId="0" applyFont="1" applyFill="1" applyBorder="1"/>
    <xf numFmtId="0" fontId="0" fillId="2" borderId="0" xfId="0" applyAlignment="1">
      <alignment horizontal="right"/>
    </xf>
    <xf numFmtId="0" fontId="3" fillId="10" borderId="0" xfId="0" applyFont="1" applyFill="1"/>
    <xf numFmtId="0" fontId="3" fillId="8" borderId="0" xfId="0" applyFont="1" applyFill="1"/>
    <xf numFmtId="0" fontId="0" fillId="9" borderId="0" xfId="0" applyFill="1"/>
    <xf numFmtId="0" fontId="3" fillId="17" borderId="0" xfId="0" applyFont="1" applyFill="1"/>
    <xf numFmtId="0" fontId="0" fillId="2" borderId="28" xfId="0" applyBorder="1"/>
    <xf numFmtId="0" fontId="0" fillId="2" borderId="23" xfId="0" applyBorder="1"/>
    <xf numFmtId="0" fontId="0" fillId="2" borderId="15" xfId="0" applyBorder="1"/>
    <xf numFmtId="0" fontId="0" fillId="2" borderId="14" xfId="0" applyBorder="1"/>
    <xf numFmtId="0" fontId="0" fillId="2" borderId="24" xfId="0" applyBorder="1"/>
    <xf numFmtId="178" fontId="30" fillId="3" borderId="0" xfId="0" applyNumberFormat="1" applyFont="1" applyFill="1" applyAlignment="1">
      <alignment horizontal="right"/>
    </xf>
    <xf numFmtId="0" fontId="30" fillId="3" borderId="0" xfId="0" applyNumberFormat="1" applyFont="1" applyFill="1"/>
    <xf numFmtId="0" fontId="30" fillId="3" borderId="0" xfId="0" applyNumberFormat="1" applyFont="1" applyFill="1" applyAlignment="1">
      <alignment horizontal="right" vertical="center"/>
    </xf>
    <xf numFmtId="0" fontId="3" fillId="3" borderId="0" xfId="0" applyNumberFormat="1" applyFont="1" applyFill="1" applyAlignment="1">
      <alignment horizontal="center"/>
    </xf>
    <xf numFmtId="0" fontId="0" fillId="2" borderId="26" xfId="0" applyBorder="1" applyAlignment="1"/>
    <xf numFmtId="0" fontId="0" fillId="2" borderId="29" xfId="0" applyBorder="1"/>
    <xf numFmtId="0" fontId="19" fillId="2" borderId="13" xfId="0" applyFont="1" applyBorder="1" applyAlignment="1"/>
    <xf numFmtId="0" fontId="19" fillId="2" borderId="27" xfId="0" applyFont="1" applyBorder="1"/>
    <xf numFmtId="0" fontId="29" fillId="12" borderId="18" xfId="0" applyFont="1" applyFill="1" applyBorder="1" applyAlignment="1"/>
    <xf numFmtId="0" fontId="29" fillId="12" borderId="17" xfId="0" applyFont="1" applyFill="1" applyBorder="1"/>
    <xf numFmtId="0" fontId="29" fillId="12" borderId="19" xfId="0" applyFont="1" applyFill="1" applyBorder="1" applyAlignment="1"/>
    <xf numFmtId="0" fontId="29" fillId="12" borderId="22" xfId="0" applyFont="1" applyFill="1" applyBorder="1"/>
    <xf numFmtId="0" fontId="19" fillId="9" borderId="13" xfId="0" applyFont="1" applyFill="1" applyBorder="1"/>
    <xf numFmtId="0" fontId="19" fillId="9" borderId="27" xfId="0" applyFont="1" applyFill="1" applyBorder="1"/>
    <xf numFmtId="0" fontId="0" fillId="2" borderId="18" xfId="0" applyBorder="1"/>
    <xf numFmtId="0" fontId="19" fillId="2" borderId="18" xfId="0" applyFont="1" applyBorder="1"/>
    <xf numFmtId="0" fontId="19" fillId="2" borderId="19" xfId="0" applyFont="1" applyBorder="1"/>
    <xf numFmtId="0" fontId="29" fillId="10" borderId="13" xfId="0" applyFont="1" applyFill="1" applyBorder="1"/>
    <xf numFmtId="0" fontId="0" fillId="7" borderId="11" xfId="0" applyFill="1" applyBorder="1" applyAlignment="1">
      <alignment horizontal="right"/>
    </xf>
    <xf numFmtId="0" fontId="0" fillId="7" borderId="12" xfId="0" applyFill="1" applyBorder="1" applyAlignment="1">
      <alignment horizontal="right"/>
    </xf>
    <xf numFmtId="0" fontId="0" fillId="7" borderId="26" xfId="0" applyFill="1" applyBorder="1" applyAlignment="1">
      <alignment horizontal="right"/>
    </xf>
    <xf numFmtId="0" fontId="0" fillId="7" borderId="29" xfId="0" applyFill="1" applyBorder="1" applyAlignment="1">
      <alignment horizontal="right"/>
    </xf>
    <xf numFmtId="0" fontId="0" fillId="2" borderId="11" xfId="0" applyBorder="1" applyAlignment="1">
      <alignment horizontal="right"/>
    </xf>
    <xf numFmtId="0" fontId="0" fillId="2" borderId="12" xfId="0" applyBorder="1" applyAlignment="1">
      <alignment horizontal="right"/>
    </xf>
    <xf numFmtId="0" fontId="0" fillId="11" borderId="18" xfId="0" applyFill="1" applyBorder="1" applyAlignment="1">
      <alignment horizontal="right"/>
    </xf>
    <xf numFmtId="0" fontId="0" fillId="11" borderId="0" xfId="0" applyFill="1" applyBorder="1" applyAlignment="1">
      <alignment horizontal="right"/>
    </xf>
    <xf numFmtId="0" fontId="0" fillId="11" borderId="16" xfId="0" applyFill="1" applyBorder="1" applyAlignment="1">
      <alignment horizontal="right"/>
    </xf>
    <xf numFmtId="0" fontId="0" fillId="11" borderId="17" xfId="0" applyFill="1" applyBorder="1" applyAlignment="1">
      <alignment horizontal="right"/>
    </xf>
    <xf numFmtId="0" fontId="0" fillId="13" borderId="11" xfId="0" applyFill="1" applyBorder="1" applyAlignment="1">
      <alignment horizontal="right"/>
    </xf>
    <xf numFmtId="0" fontId="0" fillId="13" borderId="12" xfId="0" applyFill="1" applyBorder="1" applyAlignment="1">
      <alignment horizontal="right"/>
    </xf>
    <xf numFmtId="0" fontId="0" fillId="13" borderId="26" xfId="0" applyFill="1" applyBorder="1" applyAlignment="1">
      <alignment horizontal="right"/>
    </xf>
    <xf numFmtId="0" fontId="0" fillId="13" borderId="29" xfId="0" applyFill="1" applyBorder="1" applyAlignment="1">
      <alignment horizontal="right"/>
    </xf>
    <xf numFmtId="0" fontId="0" fillId="14" borderId="18" xfId="0" applyFill="1" applyBorder="1" applyAlignment="1">
      <alignment horizontal="right"/>
    </xf>
    <xf numFmtId="0" fontId="0" fillId="14" borderId="0" xfId="0" applyFill="1" applyBorder="1" applyAlignment="1">
      <alignment horizontal="right"/>
    </xf>
    <xf numFmtId="0" fontId="0" fillId="14" borderId="16" xfId="0" applyFill="1" applyBorder="1" applyAlignment="1">
      <alignment horizontal="right"/>
    </xf>
    <xf numFmtId="0" fontId="0" fillId="14" borderId="17" xfId="0" applyFill="1" applyBorder="1" applyAlignment="1">
      <alignment horizontal="right"/>
    </xf>
    <xf numFmtId="0" fontId="0" fillId="15" borderId="26" xfId="0" applyFill="1" applyBorder="1" applyAlignment="1">
      <alignment horizontal="right"/>
    </xf>
    <xf numFmtId="0" fontId="0" fillId="15" borderId="11" xfId="0" applyFill="1" applyBorder="1" applyAlignment="1">
      <alignment horizontal="right"/>
    </xf>
    <xf numFmtId="0" fontId="0" fillId="15" borderId="12" xfId="0" applyFill="1" applyBorder="1" applyAlignment="1">
      <alignment horizontal="right"/>
    </xf>
    <xf numFmtId="0" fontId="0" fillId="15" borderId="29" xfId="0" applyFill="1" applyBorder="1" applyAlignment="1">
      <alignment horizontal="right"/>
    </xf>
    <xf numFmtId="0" fontId="0" fillId="16" borderId="18" xfId="0" applyFill="1" applyBorder="1" applyAlignment="1">
      <alignment horizontal="right"/>
    </xf>
    <xf numFmtId="0" fontId="0" fillId="16" borderId="0" xfId="0" applyFill="1" applyBorder="1" applyAlignment="1">
      <alignment horizontal="right"/>
    </xf>
    <xf numFmtId="0" fontId="0" fillId="16" borderId="16" xfId="0" applyFill="1" applyBorder="1" applyAlignment="1">
      <alignment horizontal="right"/>
    </xf>
    <xf numFmtId="0" fontId="0" fillId="16" borderId="17" xfId="0" applyFill="1" applyBorder="1" applyAlignment="1">
      <alignment horizontal="right"/>
    </xf>
    <xf numFmtId="0" fontId="0" fillId="2" borderId="0" xfId="0" applyNumberFormat="1" applyFont="1"/>
    <xf numFmtId="0" fontId="0" fillId="2" borderId="0" xfId="0" applyNumberFormat="1" applyFont="1" applyAlignment="1">
      <alignment horizontal="center"/>
    </xf>
    <xf numFmtId="0" fontId="0" fillId="2" borderId="0" xfId="0" applyNumberFormat="1" applyFont="1" applyAlignment="1">
      <alignment horizontal="center" vertical="top"/>
    </xf>
    <xf numFmtId="0" fontId="31" fillId="2" borderId="0" xfId="1" applyNumberFormat="1"/>
    <xf numFmtId="14" fontId="0" fillId="2" borderId="30" xfId="0" applyNumberFormat="1" applyFill="1" applyBorder="1" applyProtection="1">
      <protection locked="0"/>
    </xf>
    <xf numFmtId="0" fontId="21" fillId="2" borderId="0" xfId="0" applyNumberFormat="1" applyFont="1" applyBorder="1" applyAlignment="1">
      <alignment horizontal="right" vertical="top"/>
    </xf>
    <xf numFmtId="0" fontId="21" fillId="2" borderId="0" xfId="0" applyNumberFormat="1" applyFont="1" applyBorder="1" applyAlignment="1">
      <alignment horizontal="right" vertical="top" wrapText="1"/>
    </xf>
    <xf numFmtId="14" fontId="0" fillId="2" borderId="0" xfId="0" applyNumberFormat="1"/>
    <xf numFmtId="0" fontId="0" fillId="20" borderId="0" xfId="0" applyNumberFormat="1" applyFill="1"/>
    <xf numFmtId="14" fontId="20" fillId="3" borderId="0" xfId="0" applyNumberFormat="1" applyFont="1" applyFill="1" applyAlignment="1" applyProtection="1"/>
    <xf numFmtId="0" fontId="30" fillId="3" borderId="0" xfId="0" applyNumberFormat="1" applyFont="1" applyFill="1" applyAlignment="1" applyProtection="1">
      <alignment horizontal="right" vertical="center"/>
    </xf>
    <xf numFmtId="0" fontId="12" fillId="3" borderId="0" xfId="0" applyNumberFormat="1" applyFont="1" applyFill="1" applyProtection="1"/>
    <xf numFmtId="0" fontId="3" fillId="3" borderId="0" xfId="0" applyNumberFormat="1" applyFont="1" applyFill="1" applyAlignment="1">
      <alignment horizontal="left"/>
    </xf>
    <xf numFmtId="0" fontId="0" fillId="21" borderId="0" xfId="0" applyNumberFormat="1" applyFill="1"/>
    <xf numFmtId="0" fontId="32" fillId="3" borderId="0" xfId="0" applyNumberFormat="1" applyFont="1" applyFill="1"/>
    <xf numFmtId="0" fontId="33" fillId="3" borderId="0" xfId="0" applyNumberFormat="1" applyFont="1" applyFill="1" applyAlignment="1"/>
    <xf numFmtId="0" fontId="0" fillId="6" borderId="31" xfId="0" applyNumberFormat="1" applyFill="1" applyBorder="1" applyAlignment="1">
      <alignment horizontal="center" wrapText="1"/>
    </xf>
    <xf numFmtId="0" fontId="0" fillId="6" borderId="32" xfId="0" applyNumberFormat="1" applyFill="1" applyBorder="1" applyAlignment="1">
      <alignment horizontal="center" wrapText="1"/>
    </xf>
    <xf numFmtId="0" fontId="0" fillId="6" borderId="25" xfId="0" applyNumberFormat="1" applyFill="1" applyBorder="1" applyAlignment="1">
      <alignment horizontal="center" wrapText="1"/>
    </xf>
    <xf numFmtId="0" fontId="3" fillId="18" borderId="0" xfId="0" applyNumberFormat="1" applyFont="1" applyFill="1" applyAlignment="1">
      <alignment horizontal="center"/>
    </xf>
    <xf numFmtId="0" fontId="2" fillId="3" borderId="33" xfId="0" applyNumberFormat="1" applyFont="1" applyFill="1" applyBorder="1" applyAlignment="1">
      <alignment horizontal="left" vertical="center" wrapText="1"/>
    </xf>
    <xf numFmtId="0" fontId="25" fillId="2" borderId="34" xfId="0" applyNumberFormat="1" applyFont="1" applyBorder="1" applyAlignment="1">
      <alignment vertical="center" wrapText="1"/>
    </xf>
    <xf numFmtId="0" fontId="25" fillId="2" borderId="35" xfId="0" applyNumberFormat="1" applyFont="1" applyBorder="1" applyAlignment="1">
      <alignment vertical="center" wrapText="1"/>
    </xf>
    <xf numFmtId="0" fontId="0" fillId="5" borderId="36" xfId="0" applyNumberFormat="1" applyFill="1" applyBorder="1" applyAlignment="1">
      <alignment horizontal="center" wrapText="1"/>
    </xf>
    <xf numFmtId="14" fontId="20" fillId="3" borderId="0" xfId="0" applyNumberFormat="1" applyFont="1" applyFill="1" applyAlignment="1" applyProtection="1"/>
    <xf numFmtId="0" fontId="20" fillId="2" borderId="0" xfId="0" applyNumberFormat="1" applyFont="1" applyAlignment="1" applyProtection="1"/>
    <xf numFmtId="0" fontId="0" fillId="2" borderId="34" xfId="0" applyNumberFormat="1" applyBorder="1" applyAlignment="1">
      <alignment vertical="center" wrapText="1"/>
    </xf>
    <xf numFmtId="0" fontId="0" fillId="2" borderId="35" xfId="0" applyNumberFormat="1" applyBorder="1" applyAlignment="1">
      <alignment vertical="center" wrapText="1"/>
    </xf>
    <xf numFmtId="0" fontId="0" fillId="6" borderId="31" xfId="0" applyNumberFormat="1" applyFill="1" applyBorder="1" applyAlignment="1">
      <alignment wrapText="1"/>
    </xf>
    <xf numFmtId="0" fontId="0" fillId="6" borderId="32" xfId="0" applyNumberFormat="1" applyFill="1" applyBorder="1" applyAlignment="1">
      <alignment wrapText="1"/>
    </xf>
    <xf numFmtId="0" fontId="0" fillId="6" borderId="23" xfId="0" applyNumberFormat="1" applyFill="1" applyBorder="1" applyAlignment="1">
      <alignment wrapText="1"/>
    </xf>
    <xf numFmtId="0" fontId="0" fillId="6" borderId="36" xfId="0" applyNumberFormat="1" applyFill="1" applyBorder="1" applyAlignment="1">
      <alignment wrapText="1"/>
    </xf>
    <xf numFmtId="0" fontId="0" fillId="5" borderId="12" xfId="0" applyNumberFormat="1" applyFill="1" applyBorder="1" applyAlignment="1">
      <alignment vertical="top" wrapText="1"/>
    </xf>
    <xf numFmtId="0" fontId="0" fillId="5" borderId="23" xfId="0" applyNumberFormat="1" applyFill="1" applyBorder="1" applyAlignment="1">
      <alignment wrapText="1"/>
    </xf>
    <xf numFmtId="0" fontId="0" fillId="5" borderId="16" xfId="0" applyNumberFormat="1" applyFill="1" applyBorder="1" applyAlignment="1">
      <alignment wrapText="1"/>
    </xf>
    <xf numFmtId="0" fontId="0" fillId="5" borderId="36" xfId="0" applyNumberFormat="1" applyFill="1" applyBorder="1" applyAlignment="1">
      <alignment wrapText="1"/>
    </xf>
    <xf numFmtId="0" fontId="0" fillId="5" borderId="15" xfId="0" applyNumberFormat="1" applyFill="1" applyBorder="1" applyAlignment="1">
      <alignment wrapText="1"/>
    </xf>
    <xf numFmtId="0" fontId="0" fillId="5" borderId="24" xfId="0" applyNumberFormat="1" applyFill="1" applyBorder="1" applyAlignment="1">
      <alignment wrapText="1"/>
    </xf>
    <xf numFmtId="0" fontId="0" fillId="9" borderId="37" xfId="0" applyFill="1" applyBorder="1" applyAlignment="1">
      <alignment horizontal="center"/>
    </xf>
    <xf numFmtId="0" fontId="0" fillId="9" borderId="38" xfId="0" applyFill="1" applyBorder="1" applyAlignment="1">
      <alignment horizontal="center"/>
    </xf>
    <xf numFmtId="0" fontId="0" fillId="9" borderId="39" xfId="0" applyFill="1" applyBorder="1" applyAlignment="1">
      <alignment horizontal="center"/>
    </xf>
    <xf numFmtId="0" fontId="18" fillId="9" borderId="43" xfId="0" applyFont="1" applyFill="1" applyBorder="1" applyAlignment="1">
      <alignment horizontal="center"/>
    </xf>
    <xf numFmtId="0" fontId="0" fillId="2" borderId="41" xfId="0" applyNumberFormat="1" applyBorder="1" applyAlignment="1">
      <alignment horizontal="center"/>
    </xf>
    <xf numFmtId="0" fontId="18" fillId="9" borderId="42" xfId="0" applyFont="1" applyFill="1" applyBorder="1" applyAlignment="1">
      <alignment horizontal="center"/>
    </xf>
    <xf numFmtId="0" fontId="0" fillId="2" borderId="44" xfId="0" applyNumberFormat="1" applyBorder="1" applyAlignment="1">
      <alignment horizontal="center"/>
    </xf>
    <xf numFmtId="0" fontId="0" fillId="2" borderId="38" xfId="0" applyBorder="1" applyAlignment="1">
      <alignment horizontal="center"/>
    </xf>
    <xf numFmtId="0" fontId="3" fillId="19" borderId="37" xfId="0" applyFont="1" applyFill="1" applyBorder="1" applyAlignment="1">
      <alignment horizontal="center"/>
    </xf>
    <xf numFmtId="0" fontId="3" fillId="19" borderId="38" xfId="0" applyNumberFormat="1" applyFont="1" applyFill="1" applyBorder="1" applyAlignment="1">
      <alignment horizontal="center"/>
    </xf>
    <xf numFmtId="0" fontId="3" fillId="19" borderId="39" xfId="0" applyNumberFormat="1" applyFont="1" applyFill="1" applyBorder="1" applyAlignment="1">
      <alignment horizontal="center"/>
    </xf>
    <xf numFmtId="0" fontId="27" fillId="12" borderId="43" xfId="0" applyFont="1" applyFill="1" applyBorder="1" applyAlignment="1">
      <alignment horizontal="center"/>
    </xf>
    <xf numFmtId="0" fontId="27" fillId="12" borderId="42" xfId="0" applyFont="1" applyFill="1" applyBorder="1" applyAlignment="1">
      <alignment horizontal="center"/>
    </xf>
    <xf numFmtId="0" fontId="3" fillId="8" borderId="38" xfId="0" applyFont="1" applyFill="1" applyBorder="1" applyAlignment="1">
      <alignment horizontal="center"/>
    </xf>
    <xf numFmtId="0" fontId="27" fillId="8" borderId="40" xfId="0" applyFont="1" applyFill="1" applyBorder="1" applyAlignment="1">
      <alignment horizontal="center"/>
    </xf>
    <xf numFmtId="0" fontId="27" fillId="8" borderId="42" xfId="0" applyFont="1" applyFill="1" applyBorder="1" applyAlignment="1">
      <alignment horizontal="center"/>
    </xf>
    <xf numFmtId="0" fontId="0" fillId="2" borderId="40" xfId="0" applyNumberFormat="1" applyBorder="1" applyAlignment="1">
      <alignment horizontal="center"/>
    </xf>
    <xf numFmtId="0" fontId="3" fillId="10" borderId="37" xfId="0" applyFont="1" applyFill="1" applyBorder="1" applyAlignment="1">
      <alignment horizontal="center"/>
    </xf>
    <xf numFmtId="0" fontId="3" fillId="10" borderId="38" xfId="0" applyFont="1" applyFill="1" applyBorder="1" applyAlignment="1">
      <alignment horizontal="center"/>
    </xf>
    <xf numFmtId="0" fontId="3" fillId="10" borderId="39" xfId="0" applyFont="1" applyFill="1" applyBorder="1" applyAlignment="1">
      <alignment horizontal="center"/>
    </xf>
    <xf numFmtId="0" fontId="18" fillId="2" borderId="40" xfId="0" applyFont="1" applyBorder="1" applyAlignment="1">
      <alignment horizontal="center"/>
    </xf>
    <xf numFmtId="0" fontId="18" fillId="2" borderId="42" xfId="0" applyFont="1" applyBorder="1" applyAlignment="1">
      <alignment horizontal="center"/>
    </xf>
    <xf numFmtId="0" fontId="27" fillId="10" borderId="43" xfId="0" applyFont="1" applyFill="1" applyBorder="1" applyAlignment="1">
      <alignment horizontal="center"/>
    </xf>
    <xf numFmtId="0" fontId="27" fillId="10" borderId="42" xfId="0" applyFont="1" applyFill="1" applyBorder="1" applyAlignment="1">
      <alignment horizontal="center"/>
    </xf>
    <xf numFmtId="0" fontId="0" fillId="2" borderId="0" xfId="0" applyNumberFormat="1" applyAlignment="1">
      <alignment wrapText="1"/>
    </xf>
    <xf numFmtId="0" fontId="0" fillId="2" borderId="0" xfId="0" applyNumberFormat="1" applyAlignment="1"/>
    <xf numFmtId="0" fontId="34" fillId="3" borderId="0" xfId="0" applyNumberFormat="1" applyFont="1" applyFill="1"/>
  </cellXfs>
  <cellStyles count="2">
    <cellStyle name="ハイパーリンク" xfId="1" builtinId="8"/>
    <cellStyle name="標準" xfId="0" builtinId="0"/>
  </cellStyles>
  <dxfs count="27">
    <dxf>
      <font>
        <condense val="0"/>
        <extend val="0"/>
        <color indexed="9"/>
      </font>
      <fill>
        <patternFill>
          <bgColor indexed="12"/>
        </patternFill>
      </fill>
    </dxf>
    <dxf>
      <font>
        <condense val="0"/>
        <extend val="0"/>
        <color indexed="9"/>
      </font>
      <fill>
        <patternFill>
          <bgColor indexed="8"/>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9"/>
      </font>
      <fill>
        <patternFill>
          <bgColor indexed="23"/>
        </patternFill>
      </fill>
    </dxf>
    <dxf>
      <font>
        <condense val="0"/>
        <extend val="0"/>
        <color indexed="43"/>
      </font>
      <fill>
        <patternFill>
          <bgColor indexed="53"/>
        </patternFill>
      </fill>
    </dxf>
    <dxf>
      <font>
        <condense val="0"/>
        <extend val="0"/>
        <color indexed="9"/>
      </font>
      <fill>
        <patternFill>
          <bgColor indexed="12"/>
        </patternFill>
      </fill>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11"/>
      </font>
    </dxf>
    <dxf>
      <font>
        <condense val="0"/>
        <extend val="0"/>
        <color indexed="41"/>
      </font>
    </dxf>
    <dxf>
      <font>
        <condense val="0"/>
        <extend val="0"/>
        <color indexed="43"/>
      </font>
      <fill>
        <patternFill>
          <bgColor indexed="8"/>
        </patternFill>
      </fill>
    </dxf>
    <dxf>
      <fill>
        <patternFill>
          <bgColor indexed="48"/>
        </patternFill>
      </fill>
    </dxf>
    <dxf>
      <fill>
        <patternFill>
          <bgColor indexed="14"/>
        </patternFill>
      </fill>
    </dxf>
    <dxf>
      <fill>
        <patternFill>
          <bgColor indexed="22"/>
        </patternFill>
      </fill>
    </dxf>
    <dxf>
      <fill>
        <patternFill>
          <bgColor indexed="40"/>
        </patternFill>
      </fill>
    </dxf>
    <dxf>
      <fill>
        <patternFill>
          <bgColor indexed="22"/>
        </patternFill>
      </fill>
    </dxf>
    <dxf>
      <font>
        <condense val="0"/>
        <extend val="0"/>
        <color indexed="8"/>
      </font>
      <fill>
        <patternFill>
          <bgColor indexed="4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5" Type="http://schemas.openxmlformats.org/officeDocument/2006/relationships/image" Target="../media/image16.emf"/><Relationship Id="rId4" Type="http://schemas.openxmlformats.org/officeDocument/2006/relationships/image" Target="../media/image1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image" Target="../media/image24.emf"/><Relationship Id="rId1" Type="http://schemas.openxmlformats.org/officeDocument/2006/relationships/image" Target="../media/image23.emf"/><Relationship Id="rId6" Type="http://schemas.openxmlformats.org/officeDocument/2006/relationships/image" Target="../media/image28.emf"/><Relationship Id="rId5" Type="http://schemas.openxmlformats.org/officeDocument/2006/relationships/image" Target="../media/image27.emf"/><Relationship Id="rId4" Type="http://schemas.openxmlformats.org/officeDocument/2006/relationships/image" Target="../media/image2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1.emf"/><Relationship Id="rId2" Type="http://schemas.openxmlformats.org/officeDocument/2006/relationships/image" Target="../media/image30.emf"/><Relationship Id="rId1" Type="http://schemas.openxmlformats.org/officeDocument/2006/relationships/image" Target="../media/image29.emf"/><Relationship Id="rId5" Type="http://schemas.openxmlformats.org/officeDocument/2006/relationships/image" Target="../media/image33.emf"/><Relationship Id="rId4" Type="http://schemas.openxmlformats.org/officeDocument/2006/relationships/image" Target="../media/image3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6.emf"/><Relationship Id="rId2" Type="http://schemas.openxmlformats.org/officeDocument/2006/relationships/image" Target="../media/image35.emf"/><Relationship Id="rId1" Type="http://schemas.openxmlformats.org/officeDocument/2006/relationships/image" Target="../media/image34.emf"/><Relationship Id="rId5" Type="http://schemas.openxmlformats.org/officeDocument/2006/relationships/image" Target="../media/image38.emf"/><Relationship Id="rId4" Type="http://schemas.openxmlformats.org/officeDocument/2006/relationships/image" Target="../media/image3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41.emf"/><Relationship Id="rId2" Type="http://schemas.openxmlformats.org/officeDocument/2006/relationships/image" Target="../media/image40.emf"/><Relationship Id="rId1" Type="http://schemas.openxmlformats.org/officeDocument/2006/relationships/image" Target="../media/image39.emf"/><Relationship Id="rId5" Type="http://schemas.openxmlformats.org/officeDocument/2006/relationships/image" Target="../media/image43.emf"/><Relationship Id="rId4" Type="http://schemas.openxmlformats.org/officeDocument/2006/relationships/image" Target="../media/image42.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6.emf"/><Relationship Id="rId2" Type="http://schemas.openxmlformats.org/officeDocument/2006/relationships/image" Target="../media/image45.emf"/><Relationship Id="rId1" Type="http://schemas.openxmlformats.org/officeDocument/2006/relationships/image" Target="../media/image44.emf"/><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52.emf"/><Relationship Id="rId2" Type="http://schemas.openxmlformats.org/officeDocument/2006/relationships/image" Target="../media/image51.emf"/><Relationship Id="rId1" Type="http://schemas.openxmlformats.org/officeDocument/2006/relationships/image" Target="../media/image50.emf"/><Relationship Id="rId5" Type="http://schemas.openxmlformats.org/officeDocument/2006/relationships/image" Target="../media/image54.emf"/><Relationship Id="rId4" Type="http://schemas.openxmlformats.org/officeDocument/2006/relationships/image" Target="../media/image53.emf"/></Relationships>
</file>

<file path=xl/drawings/drawing1.xml><?xml version="1.0" encoding="utf-8"?>
<xdr:wsDr xmlns:xdr="http://schemas.openxmlformats.org/drawingml/2006/spreadsheetDrawing" xmlns:a="http://schemas.openxmlformats.org/drawingml/2006/main">
  <xdr:twoCellAnchor editAs="oneCell">
    <xdr:from>
      <xdr:col>11</xdr:col>
      <xdr:colOff>125941</xdr:colOff>
      <xdr:row>3</xdr:row>
      <xdr:rowOff>12699</xdr:rowOff>
    </xdr:from>
    <xdr:to>
      <xdr:col>13</xdr:col>
      <xdr:colOff>430740</xdr:colOff>
      <xdr:row>10</xdr:row>
      <xdr:rowOff>94191</xdr:rowOff>
    </xdr:to>
    <xdr:pic>
      <xdr:nvPicPr>
        <xdr:cNvPr id="13406" name="Picture 8">
          <a:extLst>
            <a:ext uri="{FF2B5EF4-FFF2-40B4-BE49-F238E27FC236}">
              <a16:creationId xmlns:a16="http://schemas.microsoft.com/office/drawing/2014/main" id="{00000000-0008-0000-0000-00005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9941" y="573616"/>
          <a:ext cx="1341966" cy="129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88900</xdr:colOff>
      <xdr:row>38</xdr:row>
      <xdr:rowOff>25400</xdr:rowOff>
    </xdr:from>
    <xdr:to>
      <xdr:col>13</xdr:col>
      <xdr:colOff>293158</xdr:colOff>
      <xdr:row>62</xdr:row>
      <xdr:rowOff>149225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900" y="7010400"/>
          <a:ext cx="6696075" cy="4391025"/>
        </a:xfrm>
        <a:prstGeom prst="rect">
          <a:avLst/>
        </a:prstGeom>
      </xdr:spPr>
    </xdr:pic>
    <xdr:clientData/>
  </xdr:twoCellAnchor>
  <xdr:twoCellAnchor editAs="oneCell">
    <xdr:from>
      <xdr:col>6</xdr:col>
      <xdr:colOff>114300</xdr:colOff>
      <xdr:row>20</xdr:row>
      <xdr:rowOff>88900</xdr:rowOff>
    </xdr:from>
    <xdr:to>
      <xdr:col>14</xdr:col>
      <xdr:colOff>0</xdr:colOff>
      <xdr:row>38</xdr:row>
      <xdr:rowOff>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90900" y="3708400"/>
          <a:ext cx="3629025" cy="3276600"/>
        </a:xfrm>
        <a:prstGeom prst="rect">
          <a:avLst/>
        </a:prstGeom>
      </xdr:spPr>
    </xdr:pic>
    <xdr:clientData/>
  </xdr:twoCellAnchor>
  <xdr:twoCellAnchor editAs="oneCell">
    <xdr:from>
      <xdr:col>11</xdr:col>
      <xdr:colOff>160867</xdr:colOff>
      <xdr:row>11</xdr:row>
      <xdr:rowOff>177800</xdr:rowOff>
    </xdr:from>
    <xdr:to>
      <xdr:col>13</xdr:col>
      <xdr:colOff>465666</xdr:colOff>
      <xdr:row>18</xdr:row>
      <xdr:rowOff>186121</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5494867" y="2135717"/>
          <a:ext cx="1341966" cy="1405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190500</xdr:rowOff>
        </xdr:from>
        <xdr:to>
          <xdr:col>1</xdr:col>
          <xdr:colOff>981075</xdr:colOff>
          <xdr:row>4</xdr:row>
          <xdr:rowOff>1181100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xdr:row>
          <xdr:rowOff>66675</xdr:rowOff>
        </xdr:from>
        <xdr:to>
          <xdr:col>2</xdr:col>
          <xdr:colOff>1209675</xdr:colOff>
          <xdr:row>4</xdr:row>
          <xdr:rowOff>1276350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7</xdr:row>
          <xdr:rowOff>228600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323850</xdr:rowOff>
        </xdr:from>
        <xdr:to>
          <xdr:col>2</xdr:col>
          <xdr:colOff>0</xdr:colOff>
          <xdr:row>7</xdr:row>
          <xdr:rowOff>1533525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900-000004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1</xdr:col>
          <xdr:colOff>1000125</xdr:colOff>
          <xdr:row>9</xdr:row>
          <xdr:rowOff>9525</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900-000005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95250</xdr:rowOff>
        </xdr:from>
        <xdr:to>
          <xdr:col>2</xdr:col>
          <xdr:colOff>19050</xdr:colOff>
          <xdr:row>10</xdr:row>
          <xdr:rowOff>38100</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900-000006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990600</xdr:colOff>
          <xdr:row>5</xdr:row>
          <xdr:rowOff>1000125</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7</xdr:row>
          <xdr:rowOff>38100</xdr:rowOff>
        </xdr:to>
        <xdr:sp macro="" textlink="">
          <xdr:nvSpPr>
            <xdr:cNvPr id="12290" name="Object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1000125</xdr:colOff>
          <xdr:row>7</xdr:row>
          <xdr:rowOff>1209675</xdr:rowOff>
        </xdr:to>
        <xdr:sp macro="" textlink="">
          <xdr:nvSpPr>
            <xdr:cNvPr id="12291" name="Object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1000125</xdr:colOff>
          <xdr:row>8</xdr:row>
          <xdr:rowOff>1209675</xdr:rowOff>
        </xdr:to>
        <xdr:sp macro="" textlink="">
          <xdr:nvSpPr>
            <xdr:cNvPr id="12292" name="Object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1000125</xdr:colOff>
          <xdr:row>10</xdr:row>
          <xdr:rowOff>104775</xdr:rowOff>
        </xdr:to>
        <xdr:sp macro="" textlink="">
          <xdr:nvSpPr>
            <xdr:cNvPr id="12293" name="Object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28</xdr:row>
      <xdr:rowOff>152400</xdr:rowOff>
    </xdr:from>
    <xdr:to>
      <xdr:col>7</xdr:col>
      <xdr:colOff>104775</xdr:colOff>
      <xdr:row>42</xdr:row>
      <xdr:rowOff>171450</xdr:rowOff>
    </xdr:to>
    <xdr:pic>
      <xdr:nvPicPr>
        <xdr:cNvPr id="1770" name="Picture 6">
          <a:extLst>
            <a:ext uri="{FF2B5EF4-FFF2-40B4-BE49-F238E27FC236}">
              <a16:creationId xmlns:a16="http://schemas.microsoft.com/office/drawing/2014/main" id="{00000000-0008-0000-01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4905375"/>
          <a:ext cx="2562225"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419100</xdr:colOff>
      <xdr:row>30</xdr:row>
      <xdr:rowOff>0</xdr:rowOff>
    </xdr:from>
    <xdr:to>
      <xdr:col>14</xdr:col>
      <xdr:colOff>219075</xdr:colOff>
      <xdr:row>39</xdr:row>
      <xdr:rowOff>152400</xdr:rowOff>
    </xdr:to>
    <xdr:pic>
      <xdr:nvPicPr>
        <xdr:cNvPr id="1771" name="Picture 7">
          <a:extLst>
            <a:ext uri="{FF2B5EF4-FFF2-40B4-BE49-F238E27FC236}">
              <a16:creationId xmlns:a16="http://schemas.microsoft.com/office/drawing/2014/main" id="{00000000-0008-0000-0100-0000E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5114925"/>
          <a:ext cx="196215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990600</xdr:colOff>
          <xdr:row>5</xdr:row>
          <xdr:rowOff>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1000125</xdr:colOff>
          <xdr:row>5</xdr:row>
          <xdr:rowOff>1209675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6</xdr:row>
          <xdr:rowOff>1209675</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1000125</xdr:colOff>
          <xdr:row>7</xdr:row>
          <xdr:rowOff>1209675</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1000125</xdr:colOff>
          <xdr:row>9</xdr:row>
          <xdr:rowOff>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238125</xdr:rowOff>
        </xdr:from>
        <xdr:to>
          <xdr:col>1</xdr:col>
          <xdr:colOff>1000125</xdr:colOff>
          <xdr:row>3</xdr:row>
          <xdr:rowOff>1238250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28575</xdr:rowOff>
        </xdr:from>
        <xdr:to>
          <xdr:col>1</xdr:col>
          <xdr:colOff>990600</xdr:colOff>
          <xdr:row>5</xdr:row>
          <xdr:rowOff>9525</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xdr:row>
          <xdr:rowOff>38100</xdr:rowOff>
        </xdr:from>
        <xdr:to>
          <xdr:col>1</xdr:col>
          <xdr:colOff>981075</xdr:colOff>
          <xdr:row>6</xdr:row>
          <xdr:rowOff>85725</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133350</xdr:rowOff>
        </xdr:from>
        <xdr:to>
          <xdr:col>1</xdr:col>
          <xdr:colOff>1009650</xdr:colOff>
          <xdr:row>7</xdr:row>
          <xdr:rowOff>47625</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161925</xdr:rowOff>
        </xdr:from>
        <xdr:to>
          <xdr:col>1</xdr:col>
          <xdr:colOff>1000125</xdr:colOff>
          <xdr:row>8</xdr:row>
          <xdr:rowOff>9525</xdr:rowOff>
        </xdr:to>
        <xdr:sp macro="" textlink="">
          <xdr:nvSpPr>
            <xdr:cNvPr id="5125" name="Object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1000125</xdr:colOff>
          <xdr:row>3</xdr:row>
          <xdr:rowOff>552450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600075</xdr:rowOff>
        </xdr:from>
        <xdr:to>
          <xdr:col>2</xdr:col>
          <xdr:colOff>0</xdr:colOff>
          <xdr:row>3</xdr:row>
          <xdr:rowOff>1600200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1000125</xdr:colOff>
          <xdr:row>4</xdr:row>
          <xdr:rowOff>1209675</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xdr:row>
          <xdr:rowOff>1238250</xdr:rowOff>
        </xdr:from>
        <xdr:to>
          <xdr:col>1</xdr:col>
          <xdr:colOff>990600</xdr:colOff>
          <xdr:row>6</xdr:row>
          <xdr:rowOff>57150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47625</xdr:rowOff>
        </xdr:from>
        <xdr:to>
          <xdr:col>1</xdr:col>
          <xdr:colOff>1000125</xdr:colOff>
          <xdr:row>6</xdr:row>
          <xdr:rowOff>1257300</xdr:rowOff>
        </xdr:to>
        <xdr:sp macro="" textlink="">
          <xdr:nvSpPr>
            <xdr:cNvPr id="6149" name="Object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1000125</xdr:colOff>
          <xdr:row>8</xdr:row>
          <xdr:rowOff>28575</xdr:rowOff>
        </xdr:to>
        <xdr:sp macro="" textlink="">
          <xdr:nvSpPr>
            <xdr:cNvPr id="6150" name="Object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123825</xdr:rowOff>
        </xdr:from>
        <xdr:to>
          <xdr:col>1</xdr:col>
          <xdr:colOff>990600</xdr:colOff>
          <xdr:row>3</xdr:row>
          <xdr:rowOff>1123950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2</xdr:row>
          <xdr:rowOff>266700</xdr:rowOff>
        </xdr:from>
        <xdr:to>
          <xdr:col>2</xdr:col>
          <xdr:colOff>1924050</xdr:colOff>
          <xdr:row>3</xdr:row>
          <xdr:rowOff>1114425</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1000125</xdr:colOff>
          <xdr:row>7</xdr:row>
          <xdr:rowOff>76200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xdr:row>
          <xdr:rowOff>76200</xdr:rowOff>
        </xdr:from>
        <xdr:to>
          <xdr:col>1</xdr:col>
          <xdr:colOff>990600</xdr:colOff>
          <xdr:row>7</xdr:row>
          <xdr:rowOff>1285875</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1000125</xdr:colOff>
          <xdr:row>9</xdr:row>
          <xdr:rowOff>47625</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28575</xdr:rowOff>
        </xdr:from>
        <xdr:to>
          <xdr:col>1</xdr:col>
          <xdr:colOff>1000125</xdr:colOff>
          <xdr:row>10</xdr:row>
          <xdr:rowOff>47625</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142875</xdr:rowOff>
        </xdr:from>
        <xdr:to>
          <xdr:col>1</xdr:col>
          <xdr:colOff>1009650</xdr:colOff>
          <xdr:row>4</xdr:row>
          <xdr:rowOff>1143000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1000125</xdr:colOff>
          <xdr:row>6</xdr:row>
          <xdr:rowOff>9525</xdr:rowOff>
        </xdr:to>
        <xdr:sp macro="" textlink="">
          <xdr:nvSpPr>
            <xdr:cNvPr id="8194" name="Object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47625</xdr:rowOff>
        </xdr:from>
        <xdr:to>
          <xdr:col>1</xdr:col>
          <xdr:colOff>1000125</xdr:colOff>
          <xdr:row>6</xdr:row>
          <xdr:rowOff>1257300</xdr:rowOff>
        </xdr:to>
        <xdr:sp macro="" textlink="">
          <xdr:nvSpPr>
            <xdr:cNvPr id="8195" name="Object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1</xdr:col>
          <xdr:colOff>1000125</xdr:colOff>
          <xdr:row>7</xdr:row>
          <xdr:rowOff>1228725</xdr:rowOff>
        </xdr:to>
        <xdr:sp macro="" textlink="">
          <xdr:nvSpPr>
            <xdr:cNvPr id="8196" name="Object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1000125</xdr:colOff>
          <xdr:row>9</xdr:row>
          <xdr:rowOff>9525</xdr:rowOff>
        </xdr:to>
        <xdr:sp macro="" textlink="">
          <xdr:nvSpPr>
            <xdr:cNvPr id="8197" name="Object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66675</xdr:rowOff>
        </xdr:from>
        <xdr:to>
          <xdr:col>1</xdr:col>
          <xdr:colOff>990600</xdr:colOff>
          <xdr:row>4</xdr:row>
          <xdr:rowOff>1066800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1000125</xdr:colOff>
          <xdr:row>6</xdr:row>
          <xdr:rowOff>76200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66675</xdr:rowOff>
        </xdr:from>
        <xdr:to>
          <xdr:col>1</xdr:col>
          <xdr:colOff>1028700</xdr:colOff>
          <xdr:row>6</xdr:row>
          <xdr:rowOff>1276350</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1304925</xdr:rowOff>
        </xdr:from>
        <xdr:to>
          <xdr:col>1</xdr:col>
          <xdr:colOff>1009650</xdr:colOff>
          <xdr:row>8</xdr:row>
          <xdr:rowOff>0</xdr:rowOff>
        </xdr:to>
        <xdr:sp macro="" textlink="">
          <xdr:nvSpPr>
            <xdr:cNvPr id="9220" name="Object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1000125</xdr:colOff>
          <xdr:row>8</xdr:row>
          <xdr:rowOff>1209675</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1000125</xdr:colOff>
          <xdr:row>4</xdr:row>
          <xdr:rowOff>1209675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1000125</xdr:colOff>
          <xdr:row>6</xdr:row>
          <xdr:rowOff>142875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152400</xdr:rowOff>
        </xdr:from>
        <xdr:to>
          <xdr:col>1</xdr:col>
          <xdr:colOff>1009650</xdr:colOff>
          <xdr:row>6</xdr:row>
          <xdr:rowOff>1362075</xdr:rowOff>
        </xdr:to>
        <xdr:sp macro="" textlink="">
          <xdr:nvSpPr>
            <xdr:cNvPr id="10243" name="Object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1000125</xdr:colOff>
          <xdr:row>7</xdr:row>
          <xdr:rowOff>1209675</xdr:rowOff>
        </xdr:to>
        <xdr:sp macro="" textlink="">
          <xdr:nvSpPr>
            <xdr:cNvPr id="10244" name="Object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1000125</xdr:colOff>
          <xdr:row>8</xdr:row>
          <xdr:rowOff>1209675</xdr:rowOff>
        </xdr:to>
        <xdr:sp macro="" textlink="">
          <xdr:nvSpPr>
            <xdr:cNvPr id="10245" name="Object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okoro.sub.jp/kyousitu/index.htm" TargetMode="External"/></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Microsoft_Word_97_-_2003_Document38.doc"/><Relationship Id="rId13" Type="http://schemas.openxmlformats.org/officeDocument/2006/relationships/image" Target="../media/image48.emf"/><Relationship Id="rId3" Type="http://schemas.openxmlformats.org/officeDocument/2006/relationships/vmlDrawing" Target="../drawings/vmlDrawing8.vml"/><Relationship Id="rId7" Type="http://schemas.openxmlformats.org/officeDocument/2006/relationships/image" Target="../media/image45.emf"/><Relationship Id="rId12" Type="http://schemas.openxmlformats.org/officeDocument/2006/relationships/oleObject" Target="../embeddings/Microsoft_Word_97_-_2003_Document40.doc"/><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oleObject" Target="../embeddings/Microsoft_Word_97_-_2003_Document37.doc"/><Relationship Id="rId11" Type="http://schemas.openxmlformats.org/officeDocument/2006/relationships/image" Target="../media/image47.emf"/><Relationship Id="rId5" Type="http://schemas.openxmlformats.org/officeDocument/2006/relationships/image" Target="../media/image44.emf"/><Relationship Id="rId15" Type="http://schemas.openxmlformats.org/officeDocument/2006/relationships/image" Target="../media/image49.emf"/><Relationship Id="rId10" Type="http://schemas.openxmlformats.org/officeDocument/2006/relationships/oleObject" Target="../embeddings/Microsoft_Word_97_-_2003_Document39.doc"/><Relationship Id="rId4" Type="http://schemas.openxmlformats.org/officeDocument/2006/relationships/oleObject" Target="../embeddings/oleObject1.bin"/><Relationship Id="rId9" Type="http://schemas.openxmlformats.org/officeDocument/2006/relationships/image" Target="../media/image46.emf"/><Relationship Id="rId14" Type="http://schemas.openxmlformats.org/officeDocument/2006/relationships/oleObject" Target="../embeddings/Microsoft_Word_97_-_2003_Document41.doc"/></Relationships>
</file>

<file path=xl/worksheets/_rels/sheet11.xml.rels><?xml version="1.0" encoding="UTF-8" standalone="yes"?>
<Relationships xmlns="http://schemas.openxmlformats.org/package/2006/relationships"><Relationship Id="rId8" Type="http://schemas.openxmlformats.org/officeDocument/2006/relationships/oleObject" Target="../embeddings/Microsoft_Word_97_-_2003_Document44.doc"/><Relationship Id="rId13" Type="http://schemas.openxmlformats.org/officeDocument/2006/relationships/image" Target="../media/image54.emf"/><Relationship Id="rId3" Type="http://schemas.openxmlformats.org/officeDocument/2006/relationships/vmlDrawing" Target="../drawings/vmlDrawing9.vml"/><Relationship Id="rId7" Type="http://schemas.openxmlformats.org/officeDocument/2006/relationships/image" Target="../media/image51.emf"/><Relationship Id="rId12" Type="http://schemas.openxmlformats.org/officeDocument/2006/relationships/oleObject" Target="../embeddings/Microsoft_Word_97_-_2003_Document46.doc"/><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oleObject" Target="../embeddings/Microsoft_Word_97_-_2003_Document43.doc"/><Relationship Id="rId11" Type="http://schemas.openxmlformats.org/officeDocument/2006/relationships/image" Target="../media/image53.emf"/><Relationship Id="rId5" Type="http://schemas.openxmlformats.org/officeDocument/2006/relationships/image" Target="../media/image50.emf"/><Relationship Id="rId10" Type="http://schemas.openxmlformats.org/officeDocument/2006/relationships/oleObject" Target="../embeddings/Microsoft_Word_97_-_2003_Document45.doc"/><Relationship Id="rId4" Type="http://schemas.openxmlformats.org/officeDocument/2006/relationships/oleObject" Target="../embeddings/Microsoft_Word_97_-_2003_Document42.doc"/><Relationship Id="rId9" Type="http://schemas.openxmlformats.org/officeDocument/2006/relationships/image" Target="../media/image52.emf"/></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13" Type="http://schemas.openxmlformats.org/officeDocument/2006/relationships/image" Target="../media/image11.emf"/><Relationship Id="rId3" Type="http://schemas.openxmlformats.org/officeDocument/2006/relationships/vmlDrawing" Target="../drawings/vmlDrawing1.vml"/><Relationship Id="rId7" Type="http://schemas.openxmlformats.org/officeDocument/2006/relationships/image" Target="../media/image8.emf"/><Relationship Id="rId12" Type="http://schemas.openxmlformats.org/officeDocument/2006/relationships/oleObject" Target="../embeddings/Microsoft_Word_97_-_2003_Document4.doc"/><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Microsoft_Word_97_-_2003_Document1.doc"/><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Microsoft_Word_97_-_2003_Document3.doc"/><Relationship Id="rId4" Type="http://schemas.openxmlformats.org/officeDocument/2006/relationships/oleObject" Target="../embeddings/Microsoft_Word_97_-_2003_Document.doc"/><Relationship Id="rId9" Type="http://schemas.openxmlformats.org/officeDocument/2006/relationships/image" Target="../media/image9.emf"/></Relationships>
</file>

<file path=xl/worksheets/_rels/sheet4.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13" Type="http://schemas.openxmlformats.org/officeDocument/2006/relationships/image" Target="../media/image16.emf"/><Relationship Id="rId3" Type="http://schemas.openxmlformats.org/officeDocument/2006/relationships/vmlDrawing" Target="../drawings/vmlDrawing2.vml"/><Relationship Id="rId7" Type="http://schemas.openxmlformats.org/officeDocument/2006/relationships/image" Target="../media/image13.emf"/><Relationship Id="rId12" Type="http://schemas.openxmlformats.org/officeDocument/2006/relationships/oleObject" Target="../embeddings/Microsoft_Word_97_-_2003_Document9.doc"/><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Microsoft_Word_97_-_2003_Document6.doc"/><Relationship Id="rId11" Type="http://schemas.openxmlformats.org/officeDocument/2006/relationships/image" Target="../media/image15.emf"/><Relationship Id="rId5" Type="http://schemas.openxmlformats.org/officeDocument/2006/relationships/image" Target="../media/image12.emf"/><Relationship Id="rId10" Type="http://schemas.openxmlformats.org/officeDocument/2006/relationships/oleObject" Target="../embeddings/Microsoft_Word_97_-_2003_Document8.doc"/><Relationship Id="rId4" Type="http://schemas.openxmlformats.org/officeDocument/2006/relationships/oleObject" Target="../embeddings/Microsoft_Word_97_-_2003_Document5.doc"/><Relationship Id="rId9" Type="http://schemas.openxmlformats.org/officeDocument/2006/relationships/image" Target="../media/image14.emf"/></Relationships>
</file>

<file path=xl/worksheets/_rels/sheet5.x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oleObject" Target="../embeddings/Microsoft_Word_97_-_2003_Document15.doc"/><Relationship Id="rId3" Type="http://schemas.openxmlformats.org/officeDocument/2006/relationships/oleObject" Target="../embeddings/Microsoft_Word_97_-_2003_Document10.doc"/><Relationship Id="rId7" Type="http://schemas.openxmlformats.org/officeDocument/2006/relationships/oleObject" Target="../embeddings/Microsoft_Word_97_-_2003_Document12.doc"/><Relationship Id="rId12" Type="http://schemas.openxmlformats.org/officeDocument/2006/relationships/image" Target="../media/image21.emf"/><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image" Target="../media/image18.emf"/><Relationship Id="rId11" Type="http://schemas.openxmlformats.org/officeDocument/2006/relationships/oleObject" Target="../embeddings/Microsoft_Word_97_-_2003_Document14.doc"/><Relationship Id="rId5" Type="http://schemas.openxmlformats.org/officeDocument/2006/relationships/oleObject" Target="../embeddings/Microsoft_Word_97_-_2003_Document11.doc"/><Relationship Id="rId10" Type="http://schemas.openxmlformats.org/officeDocument/2006/relationships/image" Target="../media/image20.emf"/><Relationship Id="rId4" Type="http://schemas.openxmlformats.org/officeDocument/2006/relationships/image" Target="../media/image17.emf"/><Relationship Id="rId9" Type="http://schemas.openxmlformats.org/officeDocument/2006/relationships/oleObject" Target="../embeddings/Microsoft_Word_97_-_2003_Document13.doc"/><Relationship Id="rId14" Type="http://schemas.openxmlformats.org/officeDocument/2006/relationships/image" Target="../media/image22.emf"/></Relationships>
</file>

<file path=xl/worksheets/_rels/sheet6.xml.rels><?xml version="1.0" encoding="UTF-8" standalone="yes"?>
<Relationships xmlns="http://schemas.openxmlformats.org/package/2006/relationships"><Relationship Id="rId8" Type="http://schemas.openxmlformats.org/officeDocument/2006/relationships/oleObject" Target="../embeddings/Microsoft_Word_97_-_2003_Document18.doc"/><Relationship Id="rId13" Type="http://schemas.openxmlformats.org/officeDocument/2006/relationships/image" Target="../media/image27.emf"/><Relationship Id="rId3" Type="http://schemas.openxmlformats.org/officeDocument/2006/relationships/vmlDrawing" Target="../drawings/vmlDrawing4.vml"/><Relationship Id="rId7" Type="http://schemas.openxmlformats.org/officeDocument/2006/relationships/image" Target="../media/image24.emf"/><Relationship Id="rId12" Type="http://schemas.openxmlformats.org/officeDocument/2006/relationships/oleObject" Target="../embeddings/Microsoft_Word_97_-_2003_Document20.doc"/><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7.doc"/><Relationship Id="rId11" Type="http://schemas.openxmlformats.org/officeDocument/2006/relationships/image" Target="../media/image26.emf"/><Relationship Id="rId5" Type="http://schemas.openxmlformats.org/officeDocument/2006/relationships/image" Target="../media/image23.emf"/><Relationship Id="rId15" Type="http://schemas.openxmlformats.org/officeDocument/2006/relationships/image" Target="../media/image28.emf"/><Relationship Id="rId10" Type="http://schemas.openxmlformats.org/officeDocument/2006/relationships/oleObject" Target="../embeddings/Microsoft_Word_97_-_2003_Document19.doc"/><Relationship Id="rId4" Type="http://schemas.openxmlformats.org/officeDocument/2006/relationships/oleObject" Target="../embeddings/Microsoft_Word_97_-_2003_Document16.doc"/><Relationship Id="rId9" Type="http://schemas.openxmlformats.org/officeDocument/2006/relationships/image" Target="../media/image25.emf"/><Relationship Id="rId14" Type="http://schemas.openxmlformats.org/officeDocument/2006/relationships/oleObject" Target="../embeddings/Microsoft_Word_97_-_2003_Document21.doc"/></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24.doc"/><Relationship Id="rId13" Type="http://schemas.openxmlformats.org/officeDocument/2006/relationships/image" Target="../media/image33.emf"/><Relationship Id="rId3" Type="http://schemas.openxmlformats.org/officeDocument/2006/relationships/vmlDrawing" Target="../drawings/vmlDrawing5.vml"/><Relationship Id="rId7" Type="http://schemas.openxmlformats.org/officeDocument/2006/relationships/image" Target="../media/image30.emf"/><Relationship Id="rId12" Type="http://schemas.openxmlformats.org/officeDocument/2006/relationships/oleObject" Target="../embeddings/Microsoft_Word_97_-_2003_Document26.doc"/><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3.doc"/><Relationship Id="rId11" Type="http://schemas.openxmlformats.org/officeDocument/2006/relationships/image" Target="../media/image32.emf"/><Relationship Id="rId5" Type="http://schemas.openxmlformats.org/officeDocument/2006/relationships/image" Target="../media/image29.emf"/><Relationship Id="rId10" Type="http://schemas.openxmlformats.org/officeDocument/2006/relationships/oleObject" Target="../embeddings/Microsoft_Word_97_-_2003_Document25.doc"/><Relationship Id="rId4" Type="http://schemas.openxmlformats.org/officeDocument/2006/relationships/oleObject" Target="../embeddings/Microsoft_Word_97_-_2003_Document22.doc"/><Relationship Id="rId9" Type="http://schemas.openxmlformats.org/officeDocument/2006/relationships/image" Target="../media/image31.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29.doc"/><Relationship Id="rId13" Type="http://schemas.openxmlformats.org/officeDocument/2006/relationships/image" Target="../media/image38.emf"/><Relationship Id="rId3" Type="http://schemas.openxmlformats.org/officeDocument/2006/relationships/vmlDrawing" Target="../drawings/vmlDrawing6.vml"/><Relationship Id="rId7" Type="http://schemas.openxmlformats.org/officeDocument/2006/relationships/image" Target="../media/image35.emf"/><Relationship Id="rId12" Type="http://schemas.openxmlformats.org/officeDocument/2006/relationships/oleObject" Target="../embeddings/Microsoft_Word_97_-_2003_Document31.doc"/><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8.doc"/><Relationship Id="rId11" Type="http://schemas.openxmlformats.org/officeDocument/2006/relationships/image" Target="../media/image37.emf"/><Relationship Id="rId5" Type="http://schemas.openxmlformats.org/officeDocument/2006/relationships/image" Target="../media/image34.emf"/><Relationship Id="rId10" Type="http://schemas.openxmlformats.org/officeDocument/2006/relationships/oleObject" Target="../embeddings/Microsoft_Word_97_-_2003_Document30.doc"/><Relationship Id="rId4" Type="http://schemas.openxmlformats.org/officeDocument/2006/relationships/oleObject" Target="../embeddings/Microsoft_Word_97_-_2003_Document27.doc"/><Relationship Id="rId9" Type="http://schemas.openxmlformats.org/officeDocument/2006/relationships/image" Target="../media/image36.emf"/></Relationships>
</file>

<file path=xl/worksheets/_rels/sheet9.xml.rels><?xml version="1.0" encoding="UTF-8" standalone="yes"?>
<Relationships xmlns="http://schemas.openxmlformats.org/package/2006/relationships"><Relationship Id="rId8" Type="http://schemas.openxmlformats.org/officeDocument/2006/relationships/oleObject" Target="../embeddings/Microsoft_Word_97_-_2003_Document34.doc"/><Relationship Id="rId13" Type="http://schemas.openxmlformats.org/officeDocument/2006/relationships/image" Target="../media/image43.emf"/><Relationship Id="rId3" Type="http://schemas.openxmlformats.org/officeDocument/2006/relationships/vmlDrawing" Target="../drawings/vmlDrawing7.vml"/><Relationship Id="rId7" Type="http://schemas.openxmlformats.org/officeDocument/2006/relationships/image" Target="../media/image40.emf"/><Relationship Id="rId12" Type="http://schemas.openxmlformats.org/officeDocument/2006/relationships/oleObject" Target="../embeddings/Microsoft_Word_97_-_2003_Document36.doc"/><Relationship Id="rId2" Type="http://schemas.openxmlformats.org/officeDocument/2006/relationships/drawing" Target="../drawings/drawing9.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33.doc"/><Relationship Id="rId11" Type="http://schemas.openxmlformats.org/officeDocument/2006/relationships/image" Target="../media/image42.emf"/><Relationship Id="rId5" Type="http://schemas.openxmlformats.org/officeDocument/2006/relationships/image" Target="../media/image39.emf"/><Relationship Id="rId10" Type="http://schemas.openxmlformats.org/officeDocument/2006/relationships/oleObject" Target="../embeddings/Microsoft_Word_97_-_2003_Document35.doc"/><Relationship Id="rId4" Type="http://schemas.openxmlformats.org/officeDocument/2006/relationships/oleObject" Target="../embeddings/Microsoft_Word_97_-_2003_Document32.doc"/><Relationship Id="rId9" Type="http://schemas.openxmlformats.org/officeDocument/2006/relationships/image" Target="../media/image4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1504"/>
  <sheetViews>
    <sheetView showGridLines="0" showRowColHeaders="0" tabSelected="1" showOutlineSymbols="0" zoomScale="85" zoomScaleNormal="85" workbookViewId="0">
      <selection activeCell="F8" sqref="F8"/>
    </sheetView>
  </sheetViews>
  <sheetFormatPr defaultColWidth="0" defaultRowHeight="14.25" zeroHeight="1" x14ac:dyDescent="0.15"/>
  <cols>
    <col min="1" max="1" width="1.75" customWidth="1"/>
    <col min="2" max="2" width="7.5" customWidth="1"/>
    <col min="3" max="3" width="14" customWidth="1"/>
    <col min="4" max="4" width="1.875" customWidth="1"/>
    <col min="5" max="5" width="3.5" customWidth="1"/>
    <col min="6" max="6" width="14.125" customWidth="1"/>
    <col min="7" max="7" width="4.375" customWidth="1"/>
    <col min="8" max="8" width="8.75" customWidth="1"/>
    <col min="9" max="9" width="3.75" customWidth="1"/>
    <col min="10" max="10" width="7.75" customWidth="1"/>
    <col min="11" max="11" width="3.75" customWidth="1"/>
    <col min="12" max="14" width="6.75" customWidth="1"/>
    <col min="15" max="16" width="6.75" hidden="1" customWidth="1"/>
    <col min="17" max="17" width="10.75" hidden="1" customWidth="1"/>
    <col min="18" max="18" width="5.75" hidden="1" customWidth="1"/>
    <col min="19" max="19" width="4.75" hidden="1" customWidth="1"/>
    <col min="20" max="20" width="3.75" hidden="1" customWidth="1"/>
    <col min="21" max="21" width="6.75" hidden="1" customWidth="1"/>
    <col min="22" max="22" width="4.75" hidden="1" customWidth="1"/>
    <col min="23" max="23" width="6.75" hidden="1" customWidth="1"/>
    <col min="24" max="24" width="3.75" hidden="1" customWidth="1"/>
    <col min="25" max="25" width="6.75" hidden="1" customWidth="1"/>
    <col min="26" max="26" width="3.75" hidden="1" customWidth="1"/>
    <col min="27" max="27" width="6.75" hidden="1" customWidth="1"/>
    <col min="28" max="28" width="5.75" hidden="1" customWidth="1"/>
    <col min="29" max="29" width="6.75" hidden="1" customWidth="1"/>
    <col min="30" max="30" width="5.75" hidden="1" customWidth="1"/>
    <col min="31" max="31" width="3.75" hidden="1" customWidth="1"/>
    <col min="32" max="38" width="2.75" hidden="1" customWidth="1"/>
    <col min="39" max="46" width="10.75" hidden="1" customWidth="1"/>
    <col min="47" max="47" width="6.75" hidden="1" customWidth="1"/>
    <col min="48" max="48" width="2" hidden="1" customWidth="1"/>
    <col min="49" max="49" width="12.875" style="179" hidden="1" customWidth="1"/>
    <col min="50" max="55" width="6.75" hidden="1" customWidth="1"/>
    <col min="56" max="107" width="9" hidden="1" customWidth="1"/>
    <col min="108" max="16384" width="10.75" hidden="1"/>
  </cols>
  <sheetData>
    <row r="1" spans="1:55" ht="6" customHeight="1" x14ac:dyDescent="0.15">
      <c r="A1" s="5"/>
      <c r="B1" s="5"/>
      <c r="C1" s="5"/>
      <c r="D1" s="5"/>
      <c r="E1" s="5"/>
      <c r="F1" s="5"/>
      <c r="G1" s="5"/>
      <c r="H1" s="5"/>
      <c r="I1" s="5"/>
      <c r="J1" s="5"/>
      <c r="K1" s="5"/>
      <c r="L1" s="5"/>
      <c r="M1" s="5"/>
      <c r="N1" s="5"/>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row>
    <row r="2" spans="1:55" ht="18.75" x14ac:dyDescent="0.2">
      <c r="A2" s="5"/>
      <c r="B2" s="5"/>
      <c r="C2" s="3" t="s">
        <v>674</v>
      </c>
      <c r="D2" s="3"/>
      <c r="E2" s="61"/>
      <c r="F2" s="5"/>
      <c r="G2" s="5"/>
      <c r="H2" s="5"/>
      <c r="I2" s="5"/>
      <c r="J2" s="196">
        <v>44491</v>
      </c>
      <c r="K2" s="197"/>
      <c r="L2" s="35" t="s">
        <v>865</v>
      </c>
      <c r="M2" s="9" t="s">
        <v>948</v>
      </c>
      <c r="N2" s="5"/>
      <c r="O2" s="26"/>
      <c r="P2" s="172" t="s">
        <v>850</v>
      </c>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row>
    <row r="3" spans="1:55" ht="18.75" x14ac:dyDescent="0.2">
      <c r="A3" s="5"/>
      <c r="B3" s="36" t="s">
        <v>864</v>
      </c>
      <c r="C3" s="3"/>
      <c r="D3" s="3"/>
      <c r="E3" s="61"/>
      <c r="F3" s="5"/>
      <c r="G3" s="5"/>
      <c r="H3" s="5"/>
      <c r="I3" s="5"/>
      <c r="J3" s="181"/>
      <c r="K3" s="185"/>
      <c r="L3" s="5"/>
      <c r="M3" s="186" t="s">
        <v>946</v>
      </c>
      <c r="N3" s="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row>
    <row r="4" spans="1:55" ht="12.75" customHeight="1" x14ac:dyDescent="0.2">
      <c r="A4" s="5"/>
      <c r="B4" s="35" t="s">
        <v>863</v>
      </c>
      <c r="C4" s="3"/>
      <c r="D4" s="3"/>
      <c r="E4" s="61"/>
      <c r="F4" s="5"/>
      <c r="G4" s="5"/>
      <c r="H4" s="5"/>
      <c r="I4" s="5"/>
      <c r="J4" s="181"/>
      <c r="K4" s="74"/>
      <c r="L4" s="5"/>
      <c r="M4" s="5"/>
      <c r="N4" s="5"/>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55" ht="12.75" customHeight="1" x14ac:dyDescent="0.2">
      <c r="A5" s="5"/>
      <c r="B5" s="35"/>
      <c r="C5" s="3"/>
      <c r="D5" s="3"/>
      <c r="E5" s="61"/>
      <c r="F5" s="5"/>
      <c r="G5" s="5"/>
      <c r="H5" s="191" t="s">
        <v>602</v>
      </c>
      <c r="I5" s="191"/>
      <c r="J5" s="191"/>
      <c r="K5" s="191"/>
      <c r="L5" s="5"/>
      <c r="M5" s="5"/>
      <c r="N5" s="5"/>
      <c r="O5" s="26"/>
      <c r="P5" s="26" t="e">
        <f ca="1">(C7+F7)/2</f>
        <v>#VALUE!</v>
      </c>
      <c r="Q5" s="77">
        <f ca="1">TODAY()</f>
        <v>44494</v>
      </c>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55" x14ac:dyDescent="0.15">
      <c r="A6" s="5"/>
      <c r="B6" s="61"/>
      <c r="C6" s="131" t="s">
        <v>673</v>
      </c>
      <c r="D6" s="5"/>
      <c r="E6" s="5"/>
      <c r="F6" s="131" t="s">
        <v>837</v>
      </c>
      <c r="G6" s="5"/>
      <c r="H6" s="78" t="s">
        <v>603</v>
      </c>
      <c r="I6" s="79"/>
      <c r="J6" s="2" t="s">
        <v>604</v>
      </c>
      <c r="K6" s="79"/>
      <c r="L6" s="5"/>
      <c r="M6" s="5"/>
      <c r="N6" s="5"/>
      <c r="O6" s="26"/>
      <c r="P6" s="26"/>
      <c r="Q6" s="77"/>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55" x14ac:dyDescent="0.15">
      <c r="A7" s="5"/>
      <c r="B7" s="9" t="s">
        <v>590</v>
      </c>
      <c r="C7" s="78" t="str">
        <f ca="1">DATEDIF(C8,Q5,"Y") &amp; "歳" &amp; DATEDIF(C8,Q5,"YM") &amp; "ヶ月"</f>
        <v>56歳4ヶ月</v>
      </c>
      <c r="D7" s="8"/>
      <c r="E7" s="5"/>
      <c r="F7" s="78" t="str">
        <f ca="1">DATEDIF(F8,Q5,"Y") &amp; "歳" &amp; DATEDIF(F8,Q5,"YM") &amp; "ヶ月"</f>
        <v>41歳0ヶ月</v>
      </c>
      <c r="G7" s="5"/>
      <c r="H7" s="14" t="s">
        <v>76</v>
      </c>
      <c r="I7" s="24" t="str">
        <f>IF(AND(F8&gt;0,C8&gt;0),IF(OR(S13-T29=8,S13-T29=4,S13-T29=-8,S13-T29=-4),"★",""),"")</f>
        <v/>
      </c>
      <c r="J7" s="9" t="s">
        <v>75</v>
      </c>
      <c r="K7" s="5"/>
      <c r="L7" s="5"/>
      <c r="M7" s="5"/>
      <c r="N7" s="5"/>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row>
    <row r="8" spans="1:55" x14ac:dyDescent="0.15">
      <c r="A8" s="5"/>
      <c r="B8" s="9" t="s">
        <v>591</v>
      </c>
      <c r="C8" s="176">
        <v>23904</v>
      </c>
      <c r="D8" s="75"/>
      <c r="E8" s="4"/>
      <c r="F8" s="176">
        <v>29516</v>
      </c>
      <c r="G8" s="5"/>
      <c r="H8" s="16" t="s">
        <v>0</v>
      </c>
      <c r="I8" s="17" t="str">
        <f>IF(AND(C8&gt;0,F8&gt;0),IF(O26&gt;=5,"★",""),"")</f>
        <v/>
      </c>
      <c r="J8" s="21" t="s">
        <v>1</v>
      </c>
      <c r="K8" s="15" t="str">
        <f>IF(AND(C8&gt;0,F8&gt;0),IF(O27&gt;=5,"★",""),"")</f>
        <v/>
      </c>
      <c r="L8" s="5"/>
      <c r="M8" s="5"/>
      <c r="N8" s="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row>
    <row r="9" spans="1:55" x14ac:dyDescent="0.15">
      <c r="A9" s="5"/>
      <c r="B9" s="9" t="s">
        <v>592</v>
      </c>
      <c r="C9" s="13">
        <f>IF(C8&gt;0,C8,"")</f>
        <v>23904</v>
      </c>
      <c r="D9" s="13"/>
      <c r="E9" s="9"/>
      <c r="F9" s="13">
        <f>IF(F8&gt;0,+F8,"")</f>
        <v>29516</v>
      </c>
      <c r="G9" s="5"/>
      <c r="H9" s="16" t="s">
        <v>2</v>
      </c>
      <c r="I9" s="17" t="str">
        <f>IF(AND(C8&gt;0,F8&gt;0),IF(O26&gt;3,"★",""),"")</f>
        <v/>
      </c>
      <c r="J9" s="22" t="s">
        <v>3</v>
      </c>
      <c r="K9" s="17" t="str">
        <f>IF(AND(C8&gt;0,F8&gt;0),IF(O27&gt;3,"★",""),"")</f>
        <v/>
      </c>
      <c r="L9" s="5"/>
      <c r="M9" s="5"/>
      <c r="N9" s="5"/>
      <c r="O9" s="26"/>
      <c r="P9" s="26"/>
      <c r="Q9" s="26"/>
      <c r="R9" s="26"/>
      <c r="S9" s="26"/>
      <c r="T9" s="26"/>
      <c r="U9" s="26"/>
      <c r="V9" s="26"/>
      <c r="W9" s="26"/>
      <c r="X9" s="26"/>
      <c r="Y9" s="26" t="s">
        <v>4</v>
      </c>
      <c r="Z9" s="26"/>
      <c r="AA9" s="26"/>
      <c r="AB9" s="26"/>
      <c r="AC9" s="26"/>
      <c r="AD9" s="26"/>
      <c r="AE9" s="26"/>
      <c r="AF9" s="26"/>
      <c r="AG9" s="26"/>
      <c r="AH9" s="26"/>
      <c r="AI9" s="26"/>
      <c r="AJ9" s="26"/>
      <c r="AK9" s="26"/>
      <c r="AL9" s="26"/>
      <c r="AM9" s="26"/>
      <c r="AN9" s="26"/>
      <c r="AO9" s="26"/>
      <c r="AP9" s="26"/>
      <c r="AQ9" s="26"/>
      <c r="AR9" s="26"/>
      <c r="AS9" s="26"/>
      <c r="AT9" s="26"/>
    </row>
    <row r="10" spans="1:55" x14ac:dyDescent="0.15">
      <c r="A10" s="5"/>
      <c r="B10" s="9" t="s">
        <v>594</v>
      </c>
      <c r="C10" s="2" t="str">
        <f>IF(C8&gt;0,VLOOKUP($R$11,$P$36:$R$44,2),"")</f>
        <v>八白土星 年</v>
      </c>
      <c r="D10" s="2"/>
      <c r="E10" s="9"/>
      <c r="F10" s="2" t="str">
        <f>IF(F8&gt;0,VLOOKUP($R$27,$P$36:$R$44,2),"")</f>
        <v>二黒土星 年</v>
      </c>
      <c r="G10" s="5"/>
      <c r="H10" s="16" t="s">
        <v>5</v>
      </c>
      <c r="I10" s="17" t="str">
        <f>IF(AND(C8&gt;0,F8&gt;0),IF(O26&gt;=2,"★",""),"")</f>
        <v>★</v>
      </c>
      <c r="J10" s="22" t="s">
        <v>6</v>
      </c>
      <c r="K10" s="17" t="str">
        <f>IF(AND(C8&gt;0,F8&gt;0),IF(O27&gt;=2,"★",""),"")</f>
        <v/>
      </c>
      <c r="L10" s="5"/>
      <c r="M10" s="5"/>
      <c r="N10" s="5"/>
      <c r="O10" s="26" t="s">
        <v>7</v>
      </c>
      <c r="P10" s="26" t="s">
        <v>8</v>
      </c>
      <c r="Q10" s="26" t="s">
        <v>9</v>
      </c>
      <c r="R10" s="26"/>
      <c r="S10" s="26"/>
      <c r="T10" s="26"/>
      <c r="U10" s="26" t="s">
        <v>10</v>
      </c>
      <c r="V10" s="26"/>
      <c r="W10" s="26" t="s">
        <v>11</v>
      </c>
      <c r="X10" s="26"/>
      <c r="Y10" s="26" t="s">
        <v>12</v>
      </c>
      <c r="Z10" s="26"/>
      <c r="AA10" s="26" t="s">
        <v>13</v>
      </c>
      <c r="AB10" s="26"/>
      <c r="AC10" s="26" t="s">
        <v>14</v>
      </c>
      <c r="AD10" s="26"/>
      <c r="AE10" s="26"/>
      <c r="AF10" s="26"/>
      <c r="AG10" s="26"/>
      <c r="AH10" s="26"/>
      <c r="AI10" s="26"/>
      <c r="AJ10" s="26"/>
      <c r="AK10" s="26"/>
      <c r="AL10" s="26"/>
      <c r="AM10" s="26"/>
      <c r="AN10" s="27">
        <f>C8</f>
        <v>23904</v>
      </c>
      <c r="AO10" s="28"/>
      <c r="AP10" s="28"/>
      <c r="AQ10" s="28"/>
      <c r="AR10" s="26"/>
      <c r="AS10" s="26"/>
      <c r="AT10" s="26"/>
    </row>
    <row r="11" spans="1:55" x14ac:dyDescent="0.15">
      <c r="A11" s="5"/>
      <c r="B11" s="9" t="s">
        <v>595</v>
      </c>
      <c r="C11" s="2" t="str">
        <f>IF(C8&gt;0,VLOOKUP($R$12,$T$36:$U$44,2),"")</f>
        <v>七赤金星 月</v>
      </c>
      <c r="D11" s="2"/>
      <c r="E11" s="9"/>
      <c r="F11" s="2" t="str">
        <f>IF(F8&gt;0,VLOOKUP($R$28,$T$36:$U$44,2),"")</f>
        <v>三碧木星 月</v>
      </c>
      <c r="G11" s="5"/>
      <c r="H11" s="16" t="s">
        <v>15</v>
      </c>
      <c r="I11" s="18" t="str">
        <f>IF(AND(C8&gt;0,F8&gt;0),IF(O26&lt;=-2,"★",""),"")</f>
        <v/>
      </c>
      <c r="J11" s="22" t="s">
        <v>16</v>
      </c>
      <c r="K11" s="18" t="str">
        <f>IF(AND(C8&gt;0,F8&gt;0),IF(O27&lt;=-2,"★",""),"")</f>
        <v>★</v>
      </c>
      <c r="L11" s="5"/>
      <c r="M11" s="5"/>
      <c r="N11" s="5"/>
      <c r="O11" s="26" t="s">
        <v>10</v>
      </c>
      <c r="P11" s="26">
        <v>5</v>
      </c>
      <c r="Q11" s="29" t="s">
        <v>17</v>
      </c>
      <c r="R11" s="30">
        <f>IF(AN13&gt;=1,AN13,IF(AO13&gt;=1,AO13,IF(AP13&gt;=1,AP13,IF(AQ13&gt;=1,AQ13,IF(AR13&gt;=1,AR13,0)))))</f>
        <v>8</v>
      </c>
      <c r="S11" s="26"/>
      <c r="T11" s="26"/>
      <c r="U11" s="26" t="s">
        <v>18</v>
      </c>
      <c r="V11" s="26">
        <f>IF(R11=1,IF(OR(R27=6,R27=7),P11,0),0)</f>
        <v>0</v>
      </c>
      <c r="W11" s="26" t="s">
        <v>18</v>
      </c>
      <c r="X11" s="26">
        <f>IF(R11=1,IF(OR(R27=3,R27=4),P12,0),0)</f>
        <v>0</v>
      </c>
      <c r="Y11" s="26" t="s">
        <v>18</v>
      </c>
      <c r="Z11" s="26">
        <f>IF(R11=1,IF(R27=1,P13,0),0)</f>
        <v>0</v>
      </c>
      <c r="AA11" s="26" t="s">
        <v>18</v>
      </c>
      <c r="AB11" s="26">
        <f>IF(R11=1,IF(OR(OR(R27=2,R27=5),R27=8),P14,0),0)</f>
        <v>0</v>
      </c>
      <c r="AC11" s="26" t="s">
        <v>18</v>
      </c>
      <c r="AD11" s="26">
        <f>IF(R11=1,IF(R27=9,P15,0),0)</f>
        <v>0</v>
      </c>
      <c r="AE11" s="26"/>
      <c r="AF11" s="26"/>
      <c r="AG11" s="26"/>
      <c r="AH11" s="26"/>
      <c r="AI11" s="26"/>
      <c r="AJ11" s="26"/>
      <c r="AK11" s="26"/>
      <c r="AL11" s="26"/>
      <c r="AM11" s="26"/>
      <c r="AN11" s="26"/>
      <c r="AO11" s="26"/>
      <c r="AP11" s="26"/>
      <c r="AQ11" s="26"/>
      <c r="AR11" s="26"/>
      <c r="AS11" s="26"/>
      <c r="AT11" s="26"/>
    </row>
    <row r="12" spans="1:55" x14ac:dyDescent="0.15">
      <c r="A12" s="5"/>
      <c r="B12" s="9" t="s">
        <v>598</v>
      </c>
      <c r="C12" s="2" t="str">
        <f>IF(C8&gt;0,VLOOKUP($R$13,$P46:$Q105,2),"")&amp;" 年"</f>
        <v>42乙巳 沐浴 年</v>
      </c>
      <c r="D12" s="2"/>
      <c r="E12" s="9"/>
      <c r="F12" s="2" t="str">
        <f>IF(F8&gt;0,VLOOKUP($R$29,$P46:$Q105,2),"")&amp;" 年"</f>
        <v>57庚申 健禄 年</v>
      </c>
      <c r="G12" s="5"/>
      <c r="H12" s="16" t="s">
        <v>19</v>
      </c>
      <c r="I12" s="18" t="str">
        <f>IF(AND(C8&gt;0,F8&gt;0),IF(O26&lt;-3,"★",""),"")</f>
        <v/>
      </c>
      <c r="J12" s="22" t="s">
        <v>20</v>
      </c>
      <c r="K12" s="18" t="str">
        <f>IF(AND(C8&gt;9,F8&gt;0),IF(O27&lt;-3,"★",""),"")</f>
        <v>★</v>
      </c>
      <c r="L12" s="5"/>
      <c r="M12" s="186" t="s">
        <v>945</v>
      </c>
      <c r="N12" s="5"/>
      <c r="O12" s="26" t="s">
        <v>11</v>
      </c>
      <c r="P12" s="26">
        <v>4</v>
      </c>
      <c r="Q12" s="29" t="s">
        <v>21</v>
      </c>
      <c r="R12" s="30">
        <f>IF(AN14&gt;=1,AN14,IF(AO14&gt;=1,AO14,IF(AP14&gt;=1,AP14,IF(AQ14&gt;=1,AQ14,IF(AR14&gt;=1,AR14,0)))))</f>
        <v>7</v>
      </c>
      <c r="S12" s="26"/>
      <c r="T12" s="26"/>
      <c r="U12" s="26" t="s">
        <v>22</v>
      </c>
      <c r="V12" s="26">
        <f>IF(OR(R11=3,R11=4),IF(R27=1,P11,0),0)</f>
        <v>0</v>
      </c>
      <c r="W12" s="26" t="s">
        <v>22</v>
      </c>
      <c r="X12" s="26">
        <f>IF(OR(R11=3,R11=4),IF(R27=9,P12,0),0)</f>
        <v>0</v>
      </c>
      <c r="Y12" s="26" t="s">
        <v>22</v>
      </c>
      <c r="Z12" s="26">
        <f>IF(OR(R11=3,R11=4),IF(OR(R27=3,R27=4),P13,0),0)</f>
        <v>0</v>
      </c>
      <c r="AA12" s="26" t="s">
        <v>22</v>
      </c>
      <c r="AB12" s="26">
        <f>IF(OR(R11=3,R11=4),IF(OR(R27=6,R27=7),P14,0),0)</f>
        <v>0</v>
      </c>
      <c r="AC12" s="26" t="s">
        <v>22</v>
      </c>
      <c r="AD12" s="26">
        <f>IF(OR(R11=3,R11=4),IF(OR(OR(R27=2,R27=5),R27=8),P15,0),0)</f>
        <v>0</v>
      </c>
      <c r="AE12" s="26"/>
      <c r="AF12" s="26"/>
      <c r="AG12" s="26"/>
      <c r="AH12" s="26"/>
      <c r="AI12" s="26"/>
      <c r="AJ12" s="26"/>
      <c r="AK12" s="26"/>
      <c r="AL12" s="26"/>
      <c r="AM12" s="30"/>
      <c r="AN12" s="31" t="s">
        <v>23</v>
      </c>
      <c r="AO12" s="31"/>
      <c r="AP12" s="31"/>
      <c r="AQ12" s="31"/>
      <c r="AR12" s="31"/>
      <c r="AS12" s="28"/>
      <c r="AT12" s="28"/>
      <c r="AU12" s="1"/>
      <c r="AV12" s="1"/>
      <c r="AX12" s="1"/>
      <c r="AY12" s="1"/>
      <c r="AZ12" s="1"/>
      <c r="BA12" s="1"/>
      <c r="BB12" s="1"/>
      <c r="BC12" s="1"/>
    </row>
    <row r="13" spans="1:55" x14ac:dyDescent="0.15">
      <c r="A13" s="5"/>
      <c r="B13" s="9" t="s">
        <v>596</v>
      </c>
      <c r="C13" s="2" t="str">
        <f>IF(C8&gt;0,VLOOKUP($R$14,P46:Q105,2),"")&amp;" 月"</f>
        <v>19壬午 胎 月</v>
      </c>
      <c r="D13" s="2"/>
      <c r="E13" s="9"/>
      <c r="F13" s="2" t="str">
        <f>IF(F8&gt;0,VLOOKUP($R$30,P46:Q105,2),"")&amp;" 月"</f>
        <v>23丙戌 墓 月</v>
      </c>
      <c r="G13" s="5"/>
      <c r="H13" s="16" t="s">
        <v>24</v>
      </c>
      <c r="I13" s="18" t="str">
        <f>IF(AND(C8&gt;0,F8),IF(O26&lt;=-5,"★",""),"")</f>
        <v/>
      </c>
      <c r="J13" s="23" t="s">
        <v>25</v>
      </c>
      <c r="K13" s="20" t="str">
        <f>IF(AND(C8&gt;0,F8&gt;0),IF(O27&lt;=-5,"★",""),"")</f>
        <v/>
      </c>
      <c r="L13" s="5"/>
      <c r="M13" s="5"/>
      <c r="N13" s="5"/>
      <c r="O13" s="26" t="s">
        <v>12</v>
      </c>
      <c r="P13" s="26">
        <v>2</v>
      </c>
      <c r="Q13" s="29" t="s">
        <v>26</v>
      </c>
      <c r="R13" s="30">
        <f>IF(AN16&gt;=1,AN16,IF(AO16&gt;=1,AO16,IF(AP16&gt;=1,AP16,IF(AQ16&gt;=1,AQ16,IF(AR16&gt;=1,AR16,0)))))</f>
        <v>42</v>
      </c>
      <c r="S13" s="26">
        <f>VLOOKUP(R13,P46:R105,3,FALSE)</f>
        <v>6</v>
      </c>
      <c r="T13" s="26"/>
      <c r="U13" s="26" t="s">
        <v>27</v>
      </c>
      <c r="V13" s="26">
        <f>IF(R11=9,IF(OR(R27=3,R27=4),P11,0),0)</f>
        <v>0</v>
      </c>
      <c r="W13" s="26" t="s">
        <v>27</v>
      </c>
      <c r="X13" s="26">
        <f>IF(R11=9,IF(OR(OR(R27=2,R27=5),R27=8),P12,0),0)</f>
        <v>0</v>
      </c>
      <c r="Y13" s="26" t="s">
        <v>27</v>
      </c>
      <c r="Z13" s="26">
        <f>IF(R11=9,IF(R27=9,P13,0),0)</f>
        <v>0</v>
      </c>
      <c r="AA13" s="26" t="s">
        <v>27</v>
      </c>
      <c r="AB13" s="26">
        <f>IF(R11=9,IF(R27=1,P14,0),0)</f>
        <v>0</v>
      </c>
      <c r="AC13" s="26" t="s">
        <v>27</v>
      </c>
      <c r="AD13" s="26">
        <f>IF(R11=9,IF(OR(R27=6,R27=7),P15,0),0)</f>
        <v>0</v>
      </c>
      <c r="AE13" s="26"/>
      <c r="AF13" s="26"/>
      <c r="AG13" s="26"/>
      <c r="AH13" s="26"/>
      <c r="AI13" s="26"/>
      <c r="AJ13" s="26"/>
      <c r="AK13" s="26"/>
      <c r="AL13" s="26"/>
      <c r="AM13" s="29" t="s">
        <v>17</v>
      </c>
      <c r="AN13" s="32">
        <f>VLOOKUP($AN$10,$AW$16:$BA$1504,3,TRUE)</f>
        <v>8</v>
      </c>
      <c r="AO13" s="32"/>
      <c r="AP13" s="32"/>
      <c r="AQ13" s="32"/>
      <c r="AR13" s="32"/>
      <c r="AS13" s="28"/>
      <c r="AT13" s="28"/>
      <c r="AU13" s="1"/>
      <c r="AV13" s="1"/>
      <c r="AX13" s="1"/>
      <c r="AY13" s="1"/>
      <c r="AZ13" s="1"/>
      <c r="BA13" s="1"/>
      <c r="BB13" s="1"/>
      <c r="BC13" s="1"/>
    </row>
    <row r="14" spans="1:55" x14ac:dyDescent="0.15">
      <c r="A14" s="5"/>
      <c r="B14" s="9"/>
      <c r="C14" s="184" t="s">
        <v>605</v>
      </c>
      <c r="D14" s="2"/>
      <c r="E14" s="9"/>
      <c r="F14" s="184" t="s">
        <v>605</v>
      </c>
      <c r="G14" s="5"/>
      <c r="H14" s="19" t="s">
        <v>77</v>
      </c>
      <c r="I14" s="25" t="str">
        <f>IF(AND(C8&gt;0,F8&gt;0),IF(OR(S13-T29=6,S13-T29=-6),"★",""),"")</f>
        <v/>
      </c>
      <c r="J14" s="5"/>
      <c r="K14" s="5"/>
      <c r="L14" s="5"/>
      <c r="M14" s="5"/>
      <c r="N14" s="5"/>
      <c r="O14" s="26" t="s">
        <v>13</v>
      </c>
      <c r="P14" s="26">
        <v>-5</v>
      </c>
      <c r="Q14" s="29" t="s">
        <v>28</v>
      </c>
      <c r="R14" s="30">
        <f>IF(AN17&gt;=1,AN17,IF(AO17&gt;=1,AO17,IF(AP17&gt;=1,AP17,IF(AQ17&gt;=1,AQ17,IF(AR17&gt;=1,AR17,0)))))</f>
        <v>19</v>
      </c>
      <c r="S14" s="173" t="s">
        <v>848</v>
      </c>
      <c r="T14" s="26"/>
      <c r="U14" s="26" t="s">
        <v>29</v>
      </c>
      <c r="V14" s="26">
        <f>IF(OR(OR(R11=2,R11=5),R11=8),IF(R27=9,P11,0),0)</f>
        <v>0</v>
      </c>
      <c r="W14" s="26" t="s">
        <v>29</v>
      </c>
      <c r="X14" s="26">
        <f>IF(OR(OR(R11=2,R11=5),R11=8),IF(OR(R27=6,R27=7),P12,0),0)</f>
        <v>0</v>
      </c>
      <c r="Y14" s="26" t="s">
        <v>29</v>
      </c>
      <c r="Z14" s="26">
        <f>IF(OR(OR(R11=2,R11=5),R11=8),IF(OR(OR(R27=2,R27=5),R27=8),P13,0),0)</f>
        <v>2</v>
      </c>
      <c r="AA14" s="26" t="s">
        <v>29</v>
      </c>
      <c r="AB14" s="26">
        <f>IF(OR(OR(R11=2,R11=5),R11=8),IF(OR(R27=3,R27=4),P14,0),0)</f>
        <v>0</v>
      </c>
      <c r="AC14" s="26" t="s">
        <v>29</v>
      </c>
      <c r="AD14" s="26">
        <f>IF(OR(OR(R11=2,R11=5),R11=8),IF(R27=1,P15,0),0)</f>
        <v>0</v>
      </c>
      <c r="AE14" s="26"/>
      <c r="AF14" s="26"/>
      <c r="AG14" s="26"/>
      <c r="AH14" s="26"/>
      <c r="AI14" s="26"/>
      <c r="AJ14" s="26"/>
      <c r="AK14" s="26"/>
      <c r="AL14" s="26"/>
      <c r="AM14" s="29" t="s">
        <v>21</v>
      </c>
      <c r="AN14" s="32">
        <f>VLOOKUP($AN$10,$AW$16:$BA$1504,5,TRUE)</f>
        <v>7</v>
      </c>
      <c r="AO14" s="32"/>
      <c r="AP14" s="32"/>
      <c r="AQ14" s="32"/>
      <c r="AR14" s="32"/>
      <c r="AS14" s="28"/>
      <c r="AT14" s="28"/>
      <c r="AU14" s="1"/>
      <c r="AV14" s="1"/>
      <c r="AX14" s="1"/>
      <c r="AY14" s="1"/>
      <c r="AZ14" s="1"/>
      <c r="BA14" s="1"/>
      <c r="BB14" s="1"/>
      <c r="BC14" s="1"/>
    </row>
    <row r="15" spans="1:55" ht="24.95" customHeight="1" x14ac:dyDescent="0.15">
      <c r="A15" s="5"/>
      <c r="B15" s="9" t="s">
        <v>597</v>
      </c>
      <c r="C15" s="192" t="str">
        <f>IF(C8&gt;0,VLOOKUP(AB61,Y61:AA141,3,FALSE),"")</f>
        <v>乾宮(六白金星　北西):頑固で人付き合いは下手</v>
      </c>
      <c r="D15" s="72"/>
      <c r="E15" s="9"/>
      <c r="F15" s="192" t="str">
        <f>IF(F8&gt;0,VLOOKUP(AC61,Y61:AA141,3,FALSE),"")</f>
        <v>巽宮(四緑木星　南東):信じやすく大人の雰囲気</v>
      </c>
      <c r="G15" s="92"/>
      <c r="H15" s="187" t="s">
        <v>943</v>
      </c>
      <c r="I15" s="61"/>
      <c r="J15" s="6"/>
      <c r="K15" s="5"/>
      <c r="L15" s="5"/>
      <c r="M15" s="5"/>
      <c r="N15" s="5"/>
      <c r="O15" s="26" t="s">
        <v>14</v>
      </c>
      <c r="P15" s="26">
        <v>-4</v>
      </c>
      <c r="Q15" s="29" t="s">
        <v>30</v>
      </c>
      <c r="R15" s="30">
        <f>IF(AN18&gt;=1,AN18,IF(AO18&gt;=1,AO18,IF(AP18&gt;=1,AP18,IF(AQ18&gt;=1,AQ18,IF(AR18&gt;=1,AR18,0)))))</f>
        <v>0</v>
      </c>
      <c r="S15" s="174" t="s">
        <v>849</v>
      </c>
      <c r="T15" s="26"/>
      <c r="U15" s="26" t="s">
        <v>31</v>
      </c>
      <c r="V15" s="26">
        <f>IF(OR(R11=6,R11=7),IF(OR(OR(R27=2,R27=5),R27=8),P11,0),0)</f>
        <v>0</v>
      </c>
      <c r="W15" s="26" t="s">
        <v>31</v>
      </c>
      <c r="X15" s="26">
        <f>IF(OR(R11=6,R11=7),IF(R27=1,P12,0),0)</f>
        <v>0</v>
      </c>
      <c r="Y15" s="26" t="s">
        <v>31</v>
      </c>
      <c r="Z15" s="26">
        <f>IF(OR(R11=6,R11=7),IF(OR(R27=6,R27=7),P13,0),0)</f>
        <v>0</v>
      </c>
      <c r="AA15" s="26" t="s">
        <v>31</v>
      </c>
      <c r="AB15" s="26">
        <f>IF(OR(R11=6,R11=7),IF(R27=9,P14,0),0)</f>
        <v>0</v>
      </c>
      <c r="AC15" s="26" t="s">
        <v>31</v>
      </c>
      <c r="AD15" s="26">
        <f>IF(OR(R11=6,R11=7),IF(OR(R27=3,R27=4),P15,0),0)</f>
        <v>0</v>
      </c>
      <c r="AE15" s="26"/>
      <c r="AF15" s="26"/>
      <c r="AG15" s="26"/>
      <c r="AH15" s="26"/>
      <c r="AI15" s="26"/>
      <c r="AJ15" s="26"/>
      <c r="AK15" s="26"/>
      <c r="AL15" s="26"/>
      <c r="AM15" s="29" t="s">
        <v>32</v>
      </c>
      <c r="AN15" s="32"/>
      <c r="AO15" s="32"/>
      <c r="AP15" s="32"/>
      <c r="AQ15" s="32"/>
      <c r="AR15" s="32"/>
      <c r="AS15" s="28"/>
      <c r="AT15" s="28"/>
      <c r="AU15" s="1"/>
      <c r="AV15" s="1"/>
      <c r="AW15" s="179" t="s">
        <v>843</v>
      </c>
      <c r="AX15" s="1" t="s">
        <v>844</v>
      </c>
      <c r="AY15" s="1" t="s">
        <v>845</v>
      </c>
      <c r="AZ15" s="1" t="s">
        <v>846</v>
      </c>
      <c r="BA15" s="1" t="s">
        <v>847</v>
      </c>
      <c r="BB15" s="1"/>
      <c r="BC15" s="1"/>
    </row>
    <row r="16" spans="1:55" x14ac:dyDescent="0.15">
      <c r="A16" s="5"/>
      <c r="B16" s="9" t="s">
        <v>593</v>
      </c>
      <c r="C16" s="193"/>
      <c r="D16" s="73"/>
      <c r="E16" s="5"/>
      <c r="F16" s="198"/>
      <c r="G16" s="11"/>
      <c r="H16" s="128" t="s">
        <v>661</v>
      </c>
      <c r="I16" s="129" t="s">
        <v>659</v>
      </c>
      <c r="J16" s="12"/>
      <c r="K16" s="5"/>
      <c r="L16" s="5"/>
      <c r="M16" s="5"/>
      <c r="N16" s="5"/>
      <c r="O16" s="26" t="s">
        <v>34</v>
      </c>
      <c r="P16" s="26">
        <v>5</v>
      </c>
      <c r="Q16" s="29" t="s">
        <v>35</v>
      </c>
      <c r="R16" s="30">
        <f>IF(AN19&gt;=1,AN19,IF(AO19&gt;=1,AO19,IF(AP19&gt;=1,AP19,IF(AQ19&gt;=1,AQ19,IF(AR19&gt;=1,AR19,0)))))</f>
        <v>0</v>
      </c>
      <c r="S16" s="26"/>
      <c r="T16" s="26"/>
      <c r="U16" s="26"/>
      <c r="V16" s="26">
        <f>SUM(V11:V15)</f>
        <v>0</v>
      </c>
      <c r="W16" s="26"/>
      <c r="X16" s="26">
        <f>SUM(X11:X15)</f>
        <v>0</v>
      </c>
      <c r="Y16" s="26"/>
      <c r="Z16" s="26">
        <f>SUM(Z11:Z15)</f>
        <v>2</v>
      </c>
      <c r="AA16" s="26"/>
      <c r="AB16" s="26">
        <f>SUM(AB11:AB15)</f>
        <v>0</v>
      </c>
      <c r="AC16" s="26"/>
      <c r="AD16" s="26">
        <f>SUM(AD11:AD15)</f>
        <v>0</v>
      </c>
      <c r="AE16" s="26">
        <f>SUM(V16:AD16)</f>
        <v>2</v>
      </c>
      <c r="AF16" s="26" t="s">
        <v>36</v>
      </c>
      <c r="AG16" s="26"/>
      <c r="AH16" s="26"/>
      <c r="AI16" s="26"/>
      <c r="AJ16" s="26"/>
      <c r="AK16" s="26"/>
      <c r="AL16" s="26"/>
      <c r="AM16" s="29" t="s">
        <v>26</v>
      </c>
      <c r="AN16" s="32">
        <f>VLOOKUP($AN$10,$AW$16:$BA$1504,2,TRUE)</f>
        <v>42</v>
      </c>
      <c r="AO16" s="32"/>
      <c r="AP16" s="32"/>
      <c r="AQ16" s="32"/>
      <c r="AR16" s="32"/>
      <c r="AS16" s="28"/>
      <c r="AT16" s="28"/>
      <c r="AU16" s="37"/>
      <c r="AW16" s="179">
        <v>9868</v>
      </c>
      <c r="AX16">
        <v>3</v>
      </c>
      <c r="AY16">
        <v>2</v>
      </c>
      <c r="AZ16">
        <v>38</v>
      </c>
      <c r="BA16">
        <v>9</v>
      </c>
    </row>
    <row r="17" spans="1:53" x14ac:dyDescent="0.15">
      <c r="A17" s="5"/>
      <c r="B17" s="9"/>
      <c r="C17" s="194"/>
      <c r="D17" s="73"/>
      <c r="E17" s="7"/>
      <c r="F17" s="199"/>
      <c r="G17" s="10"/>
      <c r="H17" s="130" t="s">
        <v>662</v>
      </c>
      <c r="I17" s="129" t="s">
        <v>660</v>
      </c>
      <c r="J17" s="5"/>
      <c r="K17" s="5"/>
      <c r="L17" s="5"/>
      <c r="M17" s="5"/>
      <c r="N17" s="5"/>
      <c r="O17" s="26" t="s">
        <v>37</v>
      </c>
      <c r="P17" s="26">
        <v>4</v>
      </c>
      <c r="Q17" s="26"/>
      <c r="R17" s="26"/>
      <c r="S17" s="26"/>
      <c r="T17" s="26"/>
      <c r="U17" s="26"/>
      <c r="V17" s="26"/>
      <c r="W17" s="26"/>
      <c r="X17" s="26"/>
      <c r="Y17" s="26"/>
      <c r="Z17" s="26"/>
      <c r="AA17" s="26"/>
      <c r="AB17" s="26"/>
      <c r="AC17" s="26"/>
      <c r="AD17" s="26"/>
      <c r="AE17" s="26"/>
      <c r="AF17" s="26"/>
      <c r="AG17" s="26"/>
      <c r="AH17" s="26"/>
      <c r="AI17" s="26"/>
      <c r="AJ17" s="26"/>
      <c r="AK17" s="26"/>
      <c r="AL17" s="26"/>
      <c r="AM17" s="29" t="s">
        <v>28</v>
      </c>
      <c r="AN17" s="32">
        <f>VLOOKUP($AN$10,$AW$16:$BA$1504,4,TRUE)</f>
        <v>19</v>
      </c>
      <c r="AO17" s="32"/>
      <c r="AP17" s="32"/>
      <c r="AQ17" s="32"/>
      <c r="AR17" s="32"/>
      <c r="AS17" s="28"/>
      <c r="AT17" s="28"/>
      <c r="AW17" s="179">
        <v>9898</v>
      </c>
      <c r="AX17">
        <v>4</v>
      </c>
      <c r="AY17">
        <v>1</v>
      </c>
      <c r="AZ17">
        <v>39</v>
      </c>
      <c r="BA17">
        <v>8</v>
      </c>
    </row>
    <row r="18" spans="1:53" x14ac:dyDescent="0.15">
      <c r="A18" s="5"/>
      <c r="B18" s="35" t="s">
        <v>967</v>
      </c>
      <c r="C18" s="5"/>
      <c r="D18" s="5"/>
      <c r="E18" s="5"/>
      <c r="F18" s="5"/>
      <c r="G18" s="5"/>
      <c r="H18" s="182" t="s">
        <v>663</v>
      </c>
      <c r="I18" s="129" t="s">
        <v>664</v>
      </c>
      <c r="J18" s="183"/>
      <c r="K18" s="5"/>
      <c r="L18" s="5"/>
      <c r="M18" s="5"/>
      <c r="N18" s="5"/>
      <c r="O18" s="26" t="s">
        <v>38</v>
      </c>
      <c r="P18" s="26">
        <v>2</v>
      </c>
      <c r="Q18" s="29"/>
      <c r="R18" s="26"/>
      <c r="S18" s="26"/>
      <c r="T18" s="26"/>
      <c r="U18" s="26"/>
      <c r="V18" s="26"/>
      <c r="W18" s="26"/>
      <c r="X18" s="26"/>
      <c r="Y18" s="26"/>
      <c r="Z18" s="26"/>
      <c r="AA18" s="26"/>
      <c r="AB18" s="26"/>
      <c r="AC18" s="26"/>
      <c r="AD18" s="26"/>
      <c r="AE18" s="26"/>
      <c r="AF18" s="26"/>
      <c r="AG18" s="26"/>
      <c r="AH18" s="26"/>
      <c r="AI18" s="26"/>
      <c r="AJ18" s="26"/>
      <c r="AK18" s="26"/>
      <c r="AL18" s="26"/>
      <c r="AM18" s="29" t="s">
        <v>30</v>
      </c>
      <c r="AN18" s="32"/>
      <c r="AO18" s="32"/>
      <c r="AP18" s="32"/>
      <c r="AQ18" s="32"/>
      <c r="AR18" s="32"/>
      <c r="AS18" s="28"/>
      <c r="AT18" s="28"/>
      <c r="AW18" s="179">
        <v>9927</v>
      </c>
      <c r="AX18">
        <v>4</v>
      </c>
      <c r="AY18">
        <v>1</v>
      </c>
      <c r="AZ18">
        <v>40</v>
      </c>
      <c r="BA18">
        <v>7</v>
      </c>
    </row>
    <row r="19" spans="1:53" ht="17.25" customHeight="1" x14ac:dyDescent="0.15">
      <c r="A19" s="35"/>
      <c r="B19" s="236" t="s">
        <v>968</v>
      </c>
      <c r="C19" s="5"/>
      <c r="D19" s="5"/>
      <c r="E19" s="5"/>
      <c r="F19" s="5"/>
      <c r="G19" s="9"/>
      <c r="H19" s="5"/>
      <c r="I19" s="5"/>
      <c r="J19" s="9"/>
      <c r="K19" s="5"/>
      <c r="L19" s="5"/>
      <c r="M19" s="5"/>
      <c r="N19" s="5"/>
      <c r="O19" s="26" t="s">
        <v>39</v>
      </c>
      <c r="P19" s="26">
        <v>-5</v>
      </c>
      <c r="Q19" s="26"/>
      <c r="R19" s="26"/>
      <c r="S19" s="26"/>
      <c r="T19" s="26"/>
      <c r="U19" s="26" t="s">
        <v>34</v>
      </c>
      <c r="V19" s="26"/>
      <c r="W19" s="26" t="s">
        <v>37</v>
      </c>
      <c r="X19" s="26"/>
      <c r="Y19" s="26" t="s">
        <v>38</v>
      </c>
      <c r="Z19" s="26"/>
      <c r="AA19" s="26" t="s">
        <v>39</v>
      </c>
      <c r="AB19" s="26"/>
      <c r="AC19" s="26" t="s">
        <v>40</v>
      </c>
      <c r="AD19" s="26"/>
      <c r="AE19" s="26"/>
      <c r="AF19" s="26"/>
      <c r="AG19" s="26"/>
      <c r="AH19" s="26"/>
      <c r="AI19" s="26"/>
      <c r="AJ19" s="26"/>
      <c r="AK19" s="26"/>
      <c r="AL19" s="26"/>
      <c r="AM19" s="29" t="s">
        <v>35</v>
      </c>
      <c r="AN19" s="32"/>
      <c r="AO19" s="32"/>
      <c r="AP19" s="32"/>
      <c r="AQ19" s="32"/>
      <c r="AR19" s="32"/>
      <c r="AS19" s="28"/>
      <c r="AT19" s="28"/>
      <c r="AW19" s="179">
        <v>9958</v>
      </c>
      <c r="AX19">
        <v>4</v>
      </c>
      <c r="AY19">
        <v>1</v>
      </c>
      <c r="AZ19">
        <v>41</v>
      </c>
      <c r="BA19">
        <v>6</v>
      </c>
    </row>
    <row r="20" spans="1:53" x14ac:dyDescent="0.15">
      <c r="B20" t="s">
        <v>373</v>
      </c>
      <c r="J20" t="s">
        <v>947</v>
      </c>
      <c r="O20" s="26" t="s">
        <v>40</v>
      </c>
      <c r="P20" s="26">
        <v>-4</v>
      </c>
      <c r="Q20" s="26"/>
      <c r="R20" s="26"/>
      <c r="S20" s="26"/>
      <c r="T20" s="26"/>
      <c r="U20" s="26" t="s">
        <v>18</v>
      </c>
      <c r="V20" s="26">
        <f>IF(R12=1,IF(OR(R28=6,R28=7),P16,0),0)</f>
        <v>0</v>
      </c>
      <c r="W20" s="26" t="s">
        <v>18</v>
      </c>
      <c r="X20" s="26">
        <f>IF(R12=1,IF(OR(R28=3,R28=4),P17,0),0)</f>
        <v>0</v>
      </c>
      <c r="Y20" s="26" t="s">
        <v>18</v>
      </c>
      <c r="Z20" s="26">
        <f>IF(R12=1,IF(R28=1,P18,0),0)</f>
        <v>0</v>
      </c>
      <c r="AA20" s="26" t="s">
        <v>18</v>
      </c>
      <c r="AB20" s="26">
        <f>IF(R12=1,IF(OR(OR(R28=2,R28=5),R28=8),P19,0),0)</f>
        <v>0</v>
      </c>
      <c r="AC20" s="26" t="s">
        <v>18</v>
      </c>
      <c r="AD20" s="26">
        <f>IF(R12=1,IF(R28=9,P15,0),0)</f>
        <v>0</v>
      </c>
      <c r="AE20" s="26"/>
      <c r="AF20" s="26"/>
      <c r="AG20" s="26"/>
      <c r="AH20" s="26"/>
      <c r="AI20" s="26"/>
      <c r="AJ20" s="26"/>
      <c r="AK20" s="26"/>
      <c r="AL20" s="26"/>
      <c r="AM20" s="29" t="s">
        <v>41</v>
      </c>
      <c r="AN20" s="33"/>
      <c r="AO20" s="29"/>
      <c r="AP20" s="29"/>
      <c r="AQ20" s="29"/>
      <c r="AR20" s="29"/>
      <c r="AS20" s="28"/>
      <c r="AT20" s="28"/>
      <c r="AW20" s="179">
        <v>9988</v>
      </c>
      <c r="AX20">
        <v>4</v>
      </c>
      <c r="AY20">
        <v>1</v>
      </c>
      <c r="AZ20">
        <v>42</v>
      </c>
      <c r="BA20">
        <v>5</v>
      </c>
    </row>
    <row r="21" spans="1:53" ht="14.25" customHeight="1" x14ac:dyDescent="0.15">
      <c r="B21" s="82">
        <f>MOD(C8-DATE(1985,1,1)+36,60)+1</f>
        <v>33</v>
      </c>
      <c r="C21" s="83" t="str">
        <f>VLOOKUP(B21,納音!$B$3:$L$62,4,)</f>
        <v>丙申</v>
      </c>
      <c r="D21" s="84"/>
      <c r="E21" s="82">
        <f>MOD(F8-DATE(1985,1,1)+36,60)+1</f>
        <v>5</v>
      </c>
      <c r="F21" s="83" t="str">
        <f>VLOOKUP(E21,納音!$B$3:$L$62,4,)</f>
        <v>戊辰</v>
      </c>
      <c r="G21" s="76"/>
      <c r="H21" s="76"/>
      <c r="I21" s="76"/>
      <c r="J21" s="76"/>
      <c r="K21" s="76"/>
      <c r="L21" s="76"/>
      <c r="M21" s="71"/>
      <c r="N21" s="71"/>
      <c r="O21" s="26" t="s">
        <v>42</v>
      </c>
      <c r="P21" s="26">
        <v>10</v>
      </c>
      <c r="Q21" s="26"/>
      <c r="R21" s="26"/>
      <c r="S21" s="26"/>
      <c r="T21" s="26"/>
      <c r="U21" s="26" t="s">
        <v>22</v>
      </c>
      <c r="V21" s="26">
        <f>IF(OR(R12=3,R12=4),IF(R28=1,P16,0),0)</f>
        <v>0</v>
      </c>
      <c r="W21" s="26" t="s">
        <v>22</v>
      </c>
      <c r="X21" s="26">
        <f>IF(OR(R12=3,R12=4),IF(R28=9,P17,0),0)</f>
        <v>0</v>
      </c>
      <c r="Y21" s="26" t="s">
        <v>22</v>
      </c>
      <c r="Z21" s="26">
        <f>IF(OR(R12=3,R12=4),IF(OR(R28=3,R28=4),P18,0),0)</f>
        <v>0</v>
      </c>
      <c r="AA21" s="26" t="s">
        <v>22</v>
      </c>
      <c r="AB21" s="26">
        <f>IF(OR(R12=3,R12=4),IF(OR(R28=6,R28=7),P19,0),0)</f>
        <v>0</v>
      </c>
      <c r="AC21" s="26" t="s">
        <v>22</v>
      </c>
      <c r="AD21" s="26">
        <f>IF(OR(R12=3,R12=4),IF(OR(OR(R28=2,R28=5),R28=8),P15,0),0)</f>
        <v>0</v>
      </c>
      <c r="AE21" s="26"/>
      <c r="AF21" s="26"/>
      <c r="AG21" s="26"/>
      <c r="AH21" s="26"/>
      <c r="AI21" s="26"/>
      <c r="AJ21" s="26"/>
      <c r="AK21" s="26"/>
      <c r="AL21" s="26"/>
      <c r="AM21" s="29" t="s">
        <v>43</v>
      </c>
      <c r="AN21" s="29" t="s">
        <v>33</v>
      </c>
      <c r="AO21" s="29"/>
      <c r="AP21" s="29"/>
      <c r="AQ21" s="29"/>
      <c r="AR21" s="29"/>
      <c r="AS21" s="28"/>
      <c r="AT21" s="28"/>
      <c r="AW21" s="179">
        <v>10020</v>
      </c>
      <c r="AX21">
        <v>4</v>
      </c>
      <c r="AY21">
        <v>1</v>
      </c>
      <c r="AZ21">
        <v>43</v>
      </c>
      <c r="BA21">
        <v>4</v>
      </c>
    </row>
    <row r="22" spans="1:53" x14ac:dyDescent="0.15">
      <c r="B22" s="85" t="s">
        <v>599</v>
      </c>
      <c r="C22" s="86" t="str">
        <f>VLOOKUP($B$21,納音!$B$3:$N$62,12)</f>
        <v>病</v>
      </c>
      <c r="D22" s="87"/>
      <c r="E22" s="85"/>
      <c r="F22" s="86" t="str">
        <f>VLOOKUP($E$21,納音!$B$3:$N$62,12)</f>
        <v>冠帯</v>
      </c>
      <c r="G22" s="76"/>
      <c r="H22" s="76"/>
      <c r="I22" s="76"/>
      <c r="J22" s="76"/>
      <c r="K22" s="76"/>
      <c r="L22" s="76"/>
      <c r="M22" s="71"/>
      <c r="N22" s="71"/>
      <c r="O22" s="26" t="s">
        <v>44</v>
      </c>
      <c r="P22" s="26">
        <v>-10</v>
      </c>
      <c r="Q22" s="26"/>
      <c r="R22" s="26"/>
      <c r="S22" s="26"/>
      <c r="T22" s="26"/>
      <c r="U22" s="26" t="s">
        <v>27</v>
      </c>
      <c r="V22" s="26">
        <f>IF(R12=9,IF(OR(R28=3,R28=4),P16,0),0)</f>
        <v>0</v>
      </c>
      <c r="W22" s="26" t="s">
        <v>27</v>
      </c>
      <c r="X22" s="26">
        <f>IF(R12=9,IF(OR(OR(R28=2,R28=5),R28=8),P17,0),0)</f>
        <v>0</v>
      </c>
      <c r="Y22" s="26" t="s">
        <v>27</v>
      </c>
      <c r="Z22" s="26">
        <f>IF(R12=9,IF(R28=9,P18,0),0)</f>
        <v>0</v>
      </c>
      <c r="AA22" s="26" t="s">
        <v>27</v>
      </c>
      <c r="AB22" s="26">
        <f>IF(R12=9,IF(R28=1,P19,0),0)</f>
        <v>0</v>
      </c>
      <c r="AC22" s="26" t="s">
        <v>27</v>
      </c>
      <c r="AD22" s="26">
        <f>IF(R12=9,IF(OR(R28=6,R28=7),P15,0),0)</f>
        <v>0</v>
      </c>
      <c r="AE22" s="26"/>
      <c r="AF22" s="26"/>
      <c r="AG22" s="26"/>
      <c r="AH22" s="26"/>
      <c r="AI22" s="26"/>
      <c r="AJ22" s="26"/>
      <c r="AK22" s="26"/>
      <c r="AL22" s="26"/>
      <c r="AM22" s="30" t="s">
        <v>45</v>
      </c>
      <c r="AN22" s="29"/>
      <c r="AO22" s="29"/>
      <c r="AP22" s="29"/>
      <c r="AQ22" s="29"/>
      <c r="AR22" s="30"/>
      <c r="AS22" s="28"/>
      <c r="AT22" s="28"/>
      <c r="AW22" s="179">
        <v>10051</v>
      </c>
      <c r="AX22">
        <v>4</v>
      </c>
      <c r="AY22">
        <v>1</v>
      </c>
      <c r="AZ22">
        <v>44</v>
      </c>
      <c r="BA22">
        <v>3</v>
      </c>
    </row>
    <row r="23" spans="1:53" ht="27" customHeight="1" x14ac:dyDescent="0.15">
      <c r="B23" s="188" t="s">
        <v>600</v>
      </c>
      <c r="C23" s="200" t="str">
        <f>VLOOKUP($B$21,納音!$B$3:$N$62,13)</f>
        <v>活動豊かな</v>
      </c>
      <c r="D23" s="87"/>
      <c r="E23" s="88"/>
      <c r="F23" s="202" t="str">
        <f>VLOOKUP($E$21,納音!$B$3:$N$62,13)</f>
        <v>面倒見の良い</v>
      </c>
      <c r="G23" s="76"/>
      <c r="H23" s="76"/>
      <c r="I23" s="76"/>
      <c r="J23" s="76"/>
      <c r="K23" s="76"/>
      <c r="L23" s="76"/>
      <c r="M23" s="71"/>
      <c r="N23" s="71"/>
      <c r="O23" s="26"/>
      <c r="P23" s="26"/>
      <c r="Q23" s="26"/>
      <c r="R23" s="26"/>
      <c r="S23" s="26"/>
      <c r="T23" s="26"/>
      <c r="U23" s="26" t="s">
        <v>29</v>
      </c>
      <c r="V23" s="26">
        <f>IF(OR(OR(R12=2,R12=5),R12=8),IF(R28=9,P16,0),0)</f>
        <v>0</v>
      </c>
      <c r="W23" s="26" t="s">
        <v>29</v>
      </c>
      <c r="X23" s="26">
        <f>IF(OR(OR(R12=2,R12=5),R12=8),IF(OR(R28=6,R28=7),P17,0),0)</f>
        <v>0</v>
      </c>
      <c r="Y23" s="26" t="s">
        <v>29</v>
      </c>
      <c r="Z23" s="26">
        <f>IF(OR(OR(R12=2,R12=5),R12=8),IF(OR(OR(R28=2,R28=5),R28=8),P18,0),0)</f>
        <v>0</v>
      </c>
      <c r="AA23" s="26" t="s">
        <v>29</v>
      </c>
      <c r="AB23" s="26">
        <f>IF(OR(OR(R12=2,R12=5),R12=8),IF(OR(R28=3,R28=4),P19,0),0)</f>
        <v>0</v>
      </c>
      <c r="AC23" s="26" t="s">
        <v>29</v>
      </c>
      <c r="AD23" s="26">
        <f>IF(OR(OR(R12=2,R12=5),R12=8),IF(R28=1,P15,0),0)</f>
        <v>0</v>
      </c>
      <c r="AE23" s="26"/>
      <c r="AF23" s="26"/>
      <c r="AG23" s="26"/>
      <c r="AH23" s="26"/>
      <c r="AI23" s="26"/>
      <c r="AJ23" s="26"/>
      <c r="AK23" s="26"/>
      <c r="AL23" s="26"/>
      <c r="AM23" s="28"/>
      <c r="AN23" s="28"/>
      <c r="AO23" s="28"/>
      <c r="AP23" s="28"/>
      <c r="AQ23" s="28"/>
      <c r="AR23" s="28"/>
      <c r="AS23" s="28"/>
      <c r="AT23" s="28"/>
      <c r="AW23" s="179">
        <v>10082</v>
      </c>
      <c r="AX23">
        <v>4</v>
      </c>
      <c r="AY23">
        <v>1</v>
      </c>
      <c r="AZ23">
        <v>45</v>
      </c>
      <c r="BA23">
        <v>2</v>
      </c>
    </row>
    <row r="24" spans="1:53" x14ac:dyDescent="0.15">
      <c r="B24" s="189"/>
      <c r="C24" s="201"/>
      <c r="D24" s="87"/>
      <c r="E24" s="89"/>
      <c r="F24" s="203"/>
      <c r="G24" s="76"/>
      <c r="H24" s="76"/>
      <c r="I24" s="76"/>
      <c r="J24" s="76"/>
      <c r="K24" s="76"/>
      <c r="L24" s="76"/>
      <c r="M24" s="71"/>
      <c r="N24" s="71"/>
      <c r="O24" s="26">
        <f>$AC$40</f>
        <v>0</v>
      </c>
      <c r="P24" s="26" t="s">
        <v>46</v>
      </c>
      <c r="Q24" s="26"/>
      <c r="R24" s="26"/>
      <c r="S24" s="26"/>
      <c r="T24" s="26"/>
      <c r="U24" s="26" t="s">
        <v>31</v>
      </c>
      <c r="V24" s="26">
        <f>IF(OR(R12=6,R12=7),IF(OR(OR(R28=2,R28=5),R28=8),P16,0),0)</f>
        <v>0</v>
      </c>
      <c r="W24" s="26" t="s">
        <v>31</v>
      </c>
      <c r="X24" s="26">
        <f>IF(OR(R12=6,R12=7),IF(R28=1,P17,0),0)</f>
        <v>0</v>
      </c>
      <c r="Y24" s="26" t="s">
        <v>31</v>
      </c>
      <c r="Z24" s="26">
        <f>IF(OR(R12=6,R12=7),IF(OR(R28=6,R28=7),P18,0),0)</f>
        <v>0</v>
      </c>
      <c r="AA24" s="26" t="s">
        <v>31</v>
      </c>
      <c r="AB24" s="26">
        <f>IF(OR(R12=6,R12=7),IF(R28=9,P19,0),0)</f>
        <v>0</v>
      </c>
      <c r="AC24" s="26" t="s">
        <v>31</v>
      </c>
      <c r="AD24" s="26">
        <f>IF(OR(R12=6,R12=7),IF(OR(R28=3,R28=4),P15,0),0)</f>
        <v>-4</v>
      </c>
      <c r="AE24" s="26"/>
      <c r="AF24" s="26"/>
      <c r="AG24" s="26"/>
      <c r="AH24" s="26"/>
      <c r="AI24" s="26"/>
      <c r="AJ24" s="26"/>
      <c r="AK24" s="26"/>
      <c r="AL24" s="26"/>
      <c r="AM24" s="28"/>
      <c r="AN24" s="28"/>
      <c r="AO24" s="28"/>
      <c r="AP24" s="28"/>
      <c r="AQ24" s="28"/>
      <c r="AR24" s="28"/>
      <c r="AS24" s="28"/>
      <c r="AT24" s="28"/>
      <c r="AW24" s="179">
        <v>10114</v>
      </c>
      <c r="AX24">
        <v>4</v>
      </c>
      <c r="AY24">
        <v>1</v>
      </c>
      <c r="AZ24">
        <v>46</v>
      </c>
      <c r="BA24">
        <v>1</v>
      </c>
    </row>
    <row r="25" spans="1:53" x14ac:dyDescent="0.15">
      <c r="B25" s="190"/>
      <c r="C25" s="90" t="str">
        <f>VLOOKUP($B21,納音!$B$3:$L$62,5,)</f>
        <v>コアラ</v>
      </c>
      <c r="D25" s="87"/>
      <c r="E25" s="85"/>
      <c r="F25" s="91" t="str">
        <f>VLOOKUP(E$21,納音!$B$3:$L$62,5,)</f>
        <v>黒ヒョウ</v>
      </c>
      <c r="G25" s="76"/>
      <c r="H25" s="76"/>
      <c r="I25" s="76"/>
      <c r="J25" s="76"/>
      <c r="K25" s="76"/>
      <c r="L25" s="76"/>
      <c r="M25" s="71"/>
      <c r="N25" s="71"/>
      <c r="O25" s="26">
        <f>AB40</f>
        <v>0</v>
      </c>
      <c r="P25" s="26" t="s">
        <v>47</v>
      </c>
      <c r="Q25" s="26"/>
      <c r="R25" s="26"/>
      <c r="S25" s="26"/>
      <c r="T25" s="26"/>
      <c r="U25" s="26"/>
      <c r="V25" s="26">
        <f>SUM(V20:V24)</f>
        <v>0</v>
      </c>
      <c r="W25" s="26"/>
      <c r="X25" s="26">
        <f>SUM(X20:X24)</f>
        <v>0</v>
      </c>
      <c r="Y25" s="26"/>
      <c r="Z25" s="26">
        <f>SUM(Z20:Z24)</f>
        <v>0</v>
      </c>
      <c r="AA25" s="26"/>
      <c r="AB25" s="26">
        <f>SUM(AB20:AB24)</f>
        <v>0</v>
      </c>
      <c r="AC25" s="26"/>
      <c r="AD25" s="26">
        <f>SUM(AD20:AD24)</f>
        <v>-4</v>
      </c>
      <c r="AE25" s="26">
        <f>SUM(V25:AD25)</f>
        <v>-4</v>
      </c>
      <c r="AF25" s="26" t="s">
        <v>36</v>
      </c>
      <c r="AG25" s="26"/>
      <c r="AH25" s="26"/>
      <c r="AI25" s="26"/>
      <c r="AJ25" s="26"/>
      <c r="AK25" s="26"/>
      <c r="AL25" s="26"/>
      <c r="AM25" s="28"/>
      <c r="AN25" s="28"/>
      <c r="AO25" s="28"/>
      <c r="AP25" s="28"/>
      <c r="AQ25" s="28"/>
      <c r="AR25" s="28"/>
      <c r="AS25" s="28"/>
      <c r="AT25" s="28"/>
      <c r="AW25" s="179">
        <v>10144</v>
      </c>
      <c r="AX25">
        <v>4</v>
      </c>
      <c r="AY25">
        <v>1</v>
      </c>
      <c r="AZ25">
        <v>47</v>
      </c>
      <c r="BA25">
        <v>9</v>
      </c>
    </row>
    <row r="26" spans="1:53" x14ac:dyDescent="0.15">
      <c r="B26" s="80" t="s">
        <v>601</v>
      </c>
      <c r="C26" s="81" t="str">
        <f>VLOOKUP($R$14,納音!$B$3:$L$62,9,)&amp;" 月"</f>
        <v>揚柳木 月</v>
      </c>
      <c r="D26" s="80"/>
      <c r="E26" s="80"/>
      <c r="F26" s="80" t="str">
        <f>VLOOKUP(R30,納音!$B$3:$L$62,9,)&amp;" 月"</f>
        <v>屋上土 月</v>
      </c>
      <c r="G26" s="76"/>
      <c r="H26" s="76"/>
      <c r="I26" s="76"/>
      <c r="J26" s="76"/>
      <c r="K26" s="76"/>
      <c r="L26" s="76"/>
      <c r="M26" s="71"/>
      <c r="N26" s="71"/>
      <c r="O26" s="26">
        <f>AE16</f>
        <v>2</v>
      </c>
      <c r="P26" s="26" t="s">
        <v>48</v>
      </c>
      <c r="Q26" s="26"/>
      <c r="R26" s="26"/>
      <c r="S26" s="26"/>
      <c r="T26" s="26"/>
      <c r="U26" s="26"/>
      <c r="V26" s="26"/>
      <c r="W26" s="26"/>
      <c r="X26" s="26"/>
      <c r="Y26" s="26"/>
      <c r="Z26" s="26"/>
      <c r="AA26" s="26"/>
      <c r="AB26" s="26"/>
      <c r="AC26" s="26"/>
      <c r="AD26" s="26"/>
      <c r="AE26" s="26"/>
      <c r="AF26" s="26"/>
      <c r="AG26" s="26"/>
      <c r="AH26" s="26"/>
      <c r="AI26" s="26"/>
      <c r="AJ26" s="26"/>
      <c r="AK26" s="26"/>
      <c r="AL26" s="26"/>
      <c r="AM26" s="28"/>
      <c r="AN26" s="34">
        <f>F8</f>
        <v>29516</v>
      </c>
      <c r="AO26" s="28"/>
      <c r="AP26" s="28"/>
      <c r="AQ26" s="28"/>
      <c r="AR26" s="28"/>
      <c r="AS26" s="28"/>
      <c r="AT26" s="28"/>
      <c r="AW26" s="179">
        <v>10174</v>
      </c>
      <c r="AX26">
        <v>4</v>
      </c>
      <c r="AY26">
        <v>1</v>
      </c>
      <c r="AZ26">
        <v>48</v>
      </c>
      <c r="BA26">
        <v>8</v>
      </c>
    </row>
    <row r="27" spans="1:53" x14ac:dyDescent="0.15">
      <c r="B27" s="80"/>
      <c r="C27" s="204" t="str">
        <f>VLOOKUP(R14,納音!$B$3:$L$62,11,)</f>
        <v>柳の木のこと。どんな風にも折れずに風の流れに逆らわない。木の質の中でも従順で素直な点は部下向きタイプ。</v>
      </c>
      <c r="D27" s="205"/>
      <c r="E27" s="204" t="str">
        <f>VLOOKUP(R30,納音!$B$3:$L$62,11,)</f>
        <v>屋根の上の土。家族を上から見下ろす土（王）。小さな安定を求める（親父タイプ）。外に飛び出す積極性が必要！</v>
      </c>
      <c r="F27" s="205"/>
      <c r="G27" s="76"/>
      <c r="H27" s="76"/>
      <c r="I27" s="76"/>
      <c r="J27" s="76"/>
      <c r="K27" s="76"/>
      <c r="L27" s="76"/>
      <c r="M27" s="71"/>
      <c r="N27" s="71"/>
      <c r="O27" s="26">
        <f>AE25</f>
        <v>-4</v>
      </c>
      <c r="P27" s="26" t="s">
        <v>49</v>
      </c>
      <c r="Q27" s="26" t="s">
        <v>50</v>
      </c>
      <c r="R27" s="30">
        <f>IF(AN29&gt;=1,AN29,IF(AO29&gt;=1,AO29,IF(AP29&gt;=1,AP29,IF(AQ29&gt;=1,AQ29,IF(AR29&gt;=1,AR29,0)))))</f>
        <v>2</v>
      </c>
      <c r="S27" s="31" t="s">
        <v>17</v>
      </c>
      <c r="T27" s="26"/>
      <c r="U27" s="26"/>
      <c r="V27" s="26"/>
      <c r="W27" s="26"/>
      <c r="X27" s="26"/>
      <c r="Y27" s="26"/>
      <c r="Z27" s="26"/>
      <c r="AA27" s="26"/>
      <c r="AB27" s="26"/>
      <c r="AC27" s="26"/>
      <c r="AD27" s="26"/>
      <c r="AE27" s="26"/>
      <c r="AF27" s="26"/>
      <c r="AG27" s="26"/>
      <c r="AH27" s="26"/>
      <c r="AI27" s="26"/>
      <c r="AJ27" s="26"/>
      <c r="AK27" s="26"/>
      <c r="AL27" s="26"/>
      <c r="AM27" s="28"/>
      <c r="AN27" s="28"/>
      <c r="AO27" s="28"/>
      <c r="AP27" s="28"/>
      <c r="AQ27" s="28"/>
      <c r="AR27" s="28"/>
      <c r="AS27" s="28"/>
      <c r="AT27" s="28"/>
      <c r="AW27" s="179">
        <v>10204</v>
      </c>
      <c r="AX27">
        <v>4</v>
      </c>
      <c r="AY27">
        <v>1</v>
      </c>
      <c r="AZ27">
        <v>49</v>
      </c>
      <c r="BA27">
        <v>7</v>
      </c>
    </row>
    <row r="28" spans="1:53" x14ac:dyDescent="0.15">
      <c r="B28" s="195" t="s">
        <v>606</v>
      </c>
      <c r="C28" s="206"/>
      <c r="D28" s="207"/>
      <c r="E28" s="206"/>
      <c r="F28" s="207"/>
      <c r="G28" s="76"/>
      <c r="H28" s="76"/>
      <c r="I28" s="76"/>
      <c r="J28" s="76"/>
      <c r="K28" s="76"/>
      <c r="L28" s="76"/>
      <c r="M28" s="71"/>
      <c r="N28" s="71"/>
      <c r="O28" s="26"/>
      <c r="P28" s="26"/>
      <c r="Q28" s="30" t="str">
        <f>IF(AM30&gt;=1,AM30,IF(AN30&gt;=1,AN30,IF(AO30&gt;=1,AO30,IF(AP30&gt;=1,AP30,IF(AQ30&gt;=1,AQ30,0)))))</f>
        <v>月  星</v>
      </c>
      <c r="R28" s="30">
        <f>IF(AN30&gt;=1,AN30,IF(AO30&gt;=1,AO30,IF(AP30&gt;=1,AP30,IF(AQ30&gt;=1,AQ30,IF(AR30&gt;=1,AR30,0)))))</f>
        <v>3</v>
      </c>
      <c r="S28" s="31" t="s">
        <v>21</v>
      </c>
      <c r="T28" s="26"/>
      <c r="U28" s="26"/>
      <c r="V28" s="26"/>
      <c r="W28" s="26"/>
      <c r="X28" s="26"/>
      <c r="Y28" s="26"/>
      <c r="Z28" s="26"/>
      <c r="AA28" s="26"/>
      <c r="AB28" s="26"/>
      <c r="AC28" s="26"/>
      <c r="AD28" s="26"/>
      <c r="AE28" s="26"/>
      <c r="AF28" s="26"/>
      <c r="AG28" s="26"/>
      <c r="AH28" s="26"/>
      <c r="AI28" s="26"/>
      <c r="AJ28" s="26"/>
      <c r="AK28" s="26"/>
      <c r="AL28" s="26"/>
      <c r="AM28" s="30"/>
      <c r="AN28" s="31" t="s">
        <v>23</v>
      </c>
      <c r="AO28" s="31"/>
      <c r="AP28" s="31"/>
      <c r="AQ28" s="31"/>
      <c r="AR28" s="31"/>
      <c r="AS28" s="28"/>
      <c r="AT28" s="28"/>
      <c r="AW28" s="179">
        <v>10233</v>
      </c>
      <c r="AX28">
        <v>4</v>
      </c>
      <c r="AY28">
        <v>1</v>
      </c>
      <c r="AZ28">
        <v>50</v>
      </c>
      <c r="BA28">
        <v>6</v>
      </c>
    </row>
    <row r="29" spans="1:53" x14ac:dyDescent="0.15">
      <c r="B29" s="195"/>
      <c r="C29" s="206"/>
      <c r="D29" s="207"/>
      <c r="E29" s="206"/>
      <c r="F29" s="207"/>
      <c r="G29" s="76"/>
      <c r="H29" s="76"/>
      <c r="I29" s="76"/>
      <c r="J29" s="76"/>
      <c r="K29" s="76"/>
      <c r="L29" s="76"/>
      <c r="M29" s="71"/>
      <c r="N29" s="71"/>
      <c r="O29" s="26"/>
      <c r="P29" s="26"/>
      <c r="Q29" s="30" t="str">
        <f>IF(AM31&gt;=1,AM31,IF(AN31&gt;=1,AN31,IF(AO31&gt;=1,AO31,IF(AP31&gt;=1,AP31,IF(AQ31&gt;=1,AQ31,0)))))</f>
        <v>日  星</v>
      </c>
      <c r="R29" s="30">
        <f>IF(AN32&gt;=1,AN32,IF(AO32&gt;=1,AO32,IF(AP32&gt;=1,AP32,IF(AQ32&gt;=1,AQ32,IF(AR32&gt;=1,AR32,0)))))</f>
        <v>57</v>
      </c>
      <c r="S29" s="31" t="s">
        <v>26</v>
      </c>
      <c r="T29" s="26">
        <f>VLOOKUP(R29,P46:R105,3,FALSE)</f>
        <v>9</v>
      </c>
      <c r="U29" s="26"/>
      <c r="V29" s="26"/>
      <c r="W29" s="26"/>
      <c r="X29" s="26"/>
      <c r="Y29" s="26"/>
      <c r="Z29" s="26"/>
      <c r="AA29" s="26"/>
      <c r="AB29" s="26"/>
      <c r="AC29" s="26"/>
      <c r="AD29" s="26"/>
      <c r="AE29" s="26"/>
      <c r="AF29" s="26"/>
      <c r="AG29" s="26"/>
      <c r="AH29" s="26"/>
      <c r="AI29" s="26"/>
      <c r="AJ29" s="26"/>
      <c r="AK29" s="26"/>
      <c r="AL29" s="26"/>
      <c r="AM29" s="29" t="s">
        <v>17</v>
      </c>
      <c r="AN29" s="32">
        <f>VLOOKUP(AN26,$AW$16:$BA$1504,3,TRUE)</f>
        <v>2</v>
      </c>
      <c r="AO29" s="32"/>
      <c r="AP29" s="32"/>
      <c r="AQ29" s="32"/>
      <c r="AR29" s="32"/>
      <c r="AS29" s="28"/>
      <c r="AT29" s="28"/>
      <c r="AW29" s="179">
        <v>10263</v>
      </c>
      <c r="AX29">
        <v>5</v>
      </c>
      <c r="AY29">
        <v>9</v>
      </c>
      <c r="AZ29">
        <v>51</v>
      </c>
      <c r="BA29">
        <v>5</v>
      </c>
    </row>
    <row r="30" spans="1:53" x14ac:dyDescent="0.15">
      <c r="B30" s="195"/>
      <c r="C30" s="206"/>
      <c r="D30" s="207"/>
      <c r="E30" s="206"/>
      <c r="F30" s="207"/>
      <c r="G30" s="76"/>
      <c r="H30" s="76"/>
      <c r="I30" s="76"/>
      <c r="J30" s="76"/>
      <c r="K30" s="76"/>
      <c r="L30" s="76"/>
      <c r="M30" s="71"/>
      <c r="N30" s="71"/>
      <c r="O30" s="26"/>
      <c r="P30" s="26"/>
      <c r="Q30" s="30" t="str">
        <f>IF(AM33&gt;=1,AM33,IF(AN33&gt;=1,AN33,IF(AO33&gt;=1,AO33,IF(AP33&gt;=1,AP33,IF(AQ33&gt;=1,AQ33,0)))))</f>
        <v>月干支</v>
      </c>
      <c r="R30" s="30">
        <f>IF(AN33&gt;=1,AN33,IF(AO33&gt;=1,AO33,IF(AP33&gt;=1,AP33,IF(AQ33&gt;=1,AQ33,IF(AR33&gt;=1,AR33,0)))))</f>
        <v>23</v>
      </c>
      <c r="S30" s="31" t="s">
        <v>28</v>
      </c>
      <c r="T30" s="173" t="s">
        <v>848</v>
      </c>
      <c r="U30" s="26"/>
      <c r="V30" s="26"/>
      <c r="W30" s="26"/>
      <c r="X30" s="26"/>
      <c r="Y30" s="26"/>
      <c r="Z30" s="26"/>
      <c r="AA30" s="26"/>
      <c r="AB30" s="26"/>
      <c r="AC30" s="26"/>
      <c r="AD30" s="26"/>
      <c r="AE30" s="26"/>
      <c r="AF30" s="26"/>
      <c r="AG30" s="26"/>
      <c r="AH30" s="26"/>
      <c r="AI30" s="26"/>
      <c r="AJ30" s="26"/>
      <c r="AK30" s="26"/>
      <c r="AL30" s="26"/>
      <c r="AM30" s="29" t="s">
        <v>21</v>
      </c>
      <c r="AN30" s="32">
        <f>VLOOKUP(AN26,$AW$16:$BA$1504,5,TRUE)</f>
        <v>3</v>
      </c>
      <c r="AO30" s="32"/>
      <c r="AP30" s="32"/>
      <c r="AQ30" s="32"/>
      <c r="AR30" s="32"/>
      <c r="AS30" s="28"/>
      <c r="AT30" s="28"/>
      <c r="AW30" s="179">
        <v>10293</v>
      </c>
      <c r="AX30">
        <v>5</v>
      </c>
      <c r="AY30">
        <v>9</v>
      </c>
      <c r="AZ30">
        <v>52</v>
      </c>
      <c r="BA30">
        <v>4</v>
      </c>
    </row>
    <row r="31" spans="1:53" x14ac:dyDescent="0.15">
      <c r="B31" s="195"/>
      <c r="C31" s="206"/>
      <c r="D31" s="207"/>
      <c r="E31" s="206"/>
      <c r="F31" s="207"/>
      <c r="G31" s="177"/>
      <c r="H31" s="76"/>
      <c r="I31" s="76"/>
      <c r="J31" s="76"/>
      <c r="K31" s="76"/>
      <c r="L31" s="76"/>
      <c r="M31" s="71"/>
      <c r="N31" s="178"/>
      <c r="O31" s="26"/>
      <c r="P31" s="26"/>
      <c r="Q31" s="30" t="str">
        <f>IF(AM34&gt;=1,AM34,IF(AN34&gt;=1,AN34,IF(AO34&gt;=1,AO34,IF(AP34&gt;=1,AP34,IF(AQ34&gt;=1,AQ34,0)))))</f>
        <v>日干支</v>
      </c>
      <c r="R31" s="30">
        <f>IF(AN34&gt;=1,AN34,IF(AO34&gt;=1,AO34,IF(AP34&gt;=1,AP34,IF(AQ34&gt;=1,AQ34,IF(AR34&gt;=1,AR34,0)))))</f>
        <v>0</v>
      </c>
      <c r="S31" s="31" t="s">
        <v>30</v>
      </c>
      <c r="T31" s="174" t="s">
        <v>849</v>
      </c>
      <c r="U31" s="26"/>
      <c r="V31" s="26"/>
      <c r="W31" s="26"/>
      <c r="X31" s="26"/>
      <c r="Y31" s="26"/>
      <c r="Z31" s="26"/>
      <c r="AA31" s="26"/>
      <c r="AB31" s="26"/>
      <c r="AC31" s="26"/>
      <c r="AD31" s="26"/>
      <c r="AE31" s="26"/>
      <c r="AF31" s="26"/>
      <c r="AG31" s="26"/>
      <c r="AH31" s="26"/>
      <c r="AI31" s="26"/>
      <c r="AJ31" s="26"/>
      <c r="AK31" s="26"/>
      <c r="AL31" s="26"/>
      <c r="AM31" s="29" t="s">
        <v>32</v>
      </c>
      <c r="AN31" s="32"/>
      <c r="AO31" s="32"/>
      <c r="AP31" s="32"/>
      <c r="AQ31" s="32"/>
      <c r="AR31" s="32"/>
      <c r="AS31" s="28"/>
      <c r="AT31" s="28"/>
      <c r="AW31" s="179">
        <v>10323</v>
      </c>
      <c r="AX31">
        <v>5</v>
      </c>
      <c r="AY31">
        <v>9</v>
      </c>
      <c r="AZ31">
        <v>53</v>
      </c>
      <c r="BA31">
        <v>3</v>
      </c>
    </row>
    <row r="32" spans="1:53" x14ac:dyDescent="0.15">
      <c r="B32" s="195"/>
      <c r="C32" s="206"/>
      <c r="D32" s="207"/>
      <c r="E32" s="206"/>
      <c r="F32" s="207"/>
      <c r="G32" s="76"/>
      <c r="H32" s="76"/>
      <c r="I32" s="76"/>
      <c r="J32" s="76"/>
      <c r="K32" s="76"/>
      <c r="L32" s="76"/>
      <c r="M32" s="71"/>
      <c r="N32" s="71"/>
      <c r="O32" s="26"/>
      <c r="P32" s="26"/>
      <c r="Q32" s="30" t="str">
        <f>IF(AM35&gt;=1,AM35,IF(AN35&gt;=1,AN35,IF(AO35&gt;=1,AO35,IF(AP35&gt;=1,AP35,IF(AQ35&gt;=1,AQ35,0)))))</f>
        <v>傾  斜</v>
      </c>
      <c r="R32" s="30">
        <f>IF(AN35&gt;=1,AN35,IF(AO35&gt;=1,AO35,IF(AP35&gt;=1,AP35,IF(AQ35&gt;=1,AQ35,IF(AR35&gt;=1,AR35,0)))))</f>
        <v>0</v>
      </c>
      <c r="S32" s="31" t="s">
        <v>35</v>
      </c>
      <c r="T32" s="26"/>
      <c r="U32" s="26"/>
      <c r="V32" s="26"/>
      <c r="W32" s="26"/>
      <c r="X32" s="26"/>
      <c r="Y32" s="26"/>
      <c r="Z32" s="26"/>
      <c r="AA32" s="26"/>
      <c r="AB32" s="26"/>
      <c r="AC32" s="26"/>
      <c r="AD32" s="26"/>
      <c r="AE32" s="26"/>
      <c r="AF32" s="26"/>
      <c r="AG32" s="26"/>
      <c r="AH32" s="26"/>
      <c r="AI32" s="26"/>
      <c r="AJ32" s="26"/>
      <c r="AK32" s="26"/>
      <c r="AL32" s="26"/>
      <c r="AM32" s="29" t="s">
        <v>26</v>
      </c>
      <c r="AN32" s="32">
        <f>VLOOKUP(AN26,$AW$16:$BA$1504,2,TRUE)</f>
        <v>57</v>
      </c>
      <c r="AO32" s="32"/>
      <c r="AP32" s="32"/>
      <c r="AQ32" s="32"/>
      <c r="AR32" s="32"/>
      <c r="AS32" s="28"/>
      <c r="AT32" s="28"/>
      <c r="AW32" s="179">
        <v>10354</v>
      </c>
      <c r="AX32">
        <v>5</v>
      </c>
      <c r="AY32">
        <v>9</v>
      </c>
      <c r="AZ32">
        <v>54</v>
      </c>
      <c r="BA32">
        <v>2</v>
      </c>
    </row>
    <row r="33" spans="2:53" x14ac:dyDescent="0.15">
      <c r="B33" s="195"/>
      <c r="C33" s="206"/>
      <c r="D33" s="207"/>
      <c r="E33" s="206"/>
      <c r="F33" s="207"/>
      <c r="G33" s="76"/>
      <c r="H33" s="76"/>
      <c r="I33" s="76"/>
      <c r="J33" s="76"/>
      <c r="K33" s="76"/>
      <c r="L33" s="76"/>
      <c r="M33" s="71"/>
      <c r="N33" s="71"/>
      <c r="O33" s="26"/>
      <c r="P33" s="26"/>
      <c r="Q33" s="30" t="str">
        <f>IF(AM36&gt;=1,AM36,IF(AN36&gt;=1,AN36,IF(AO36&gt;=1,AO36,IF(AP36&gt;=1,AP36,IF(AQ36&gt;=1,AQ36,0)))))</f>
        <v>年 号</v>
      </c>
      <c r="R33" s="26"/>
      <c r="S33" s="26"/>
      <c r="T33" s="26"/>
      <c r="U33" s="26"/>
      <c r="V33" s="26"/>
      <c r="W33" s="26"/>
      <c r="X33" s="26"/>
      <c r="Y33" s="26"/>
      <c r="Z33" s="26"/>
      <c r="AA33" s="26"/>
      <c r="AB33" s="26"/>
      <c r="AC33" s="26"/>
      <c r="AD33" s="26"/>
      <c r="AE33" s="26"/>
      <c r="AF33" s="26"/>
      <c r="AG33" s="26"/>
      <c r="AH33" s="26"/>
      <c r="AI33" s="26"/>
      <c r="AJ33" s="26"/>
      <c r="AK33" s="26"/>
      <c r="AL33" s="26"/>
      <c r="AM33" s="29" t="s">
        <v>28</v>
      </c>
      <c r="AN33" s="32">
        <f>VLOOKUP(AN26,$AW$16:$BA$1504,4,TRUE)</f>
        <v>23</v>
      </c>
      <c r="AO33" s="32"/>
      <c r="AP33" s="32"/>
      <c r="AQ33" s="32"/>
      <c r="AR33" s="32"/>
      <c r="AS33" s="28"/>
      <c r="AT33" s="28"/>
      <c r="AW33" s="179">
        <v>10385</v>
      </c>
      <c r="AX33">
        <v>5</v>
      </c>
      <c r="AY33">
        <v>9</v>
      </c>
      <c r="AZ33">
        <v>55</v>
      </c>
      <c r="BA33">
        <v>1</v>
      </c>
    </row>
    <row r="34" spans="2:53" x14ac:dyDescent="0.15">
      <c r="B34" s="195"/>
      <c r="C34" s="206"/>
      <c r="D34" s="207"/>
      <c r="E34" s="206"/>
      <c r="F34" s="207"/>
      <c r="G34" s="76"/>
      <c r="H34" s="76"/>
      <c r="I34" s="76"/>
      <c r="J34" s="76"/>
      <c r="K34" s="76"/>
      <c r="L34" s="76"/>
      <c r="M34" s="71"/>
      <c r="N34" s="71"/>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9" t="s">
        <v>30</v>
      </c>
      <c r="AN34" s="32"/>
      <c r="AO34" s="32"/>
      <c r="AP34" s="32"/>
      <c r="AQ34" s="32"/>
      <c r="AR34" s="32"/>
      <c r="AS34" s="28"/>
      <c r="AT34" s="28"/>
      <c r="AW34" s="179">
        <v>10416</v>
      </c>
      <c r="AX34">
        <v>5</v>
      </c>
      <c r="AY34">
        <v>9</v>
      </c>
      <c r="AZ34">
        <v>56</v>
      </c>
      <c r="BA34">
        <v>9</v>
      </c>
    </row>
    <row r="35" spans="2:53" x14ac:dyDescent="0.15">
      <c r="B35" s="80"/>
      <c r="C35" s="206"/>
      <c r="D35" s="207"/>
      <c r="E35" s="206"/>
      <c r="F35" s="207"/>
      <c r="G35" s="76"/>
      <c r="H35" s="76"/>
      <c r="I35" s="76"/>
      <c r="J35" s="76"/>
      <c r="K35" s="76"/>
      <c r="L35" s="76"/>
      <c r="M35" s="71"/>
      <c r="N35" s="71"/>
      <c r="O35" s="26"/>
      <c r="P35" s="28"/>
      <c r="Q35" s="26"/>
      <c r="R35" s="26"/>
      <c r="S35" s="26"/>
      <c r="T35" s="26"/>
      <c r="U35" s="26"/>
      <c r="V35" s="26"/>
      <c r="W35" s="26"/>
      <c r="X35" s="26"/>
      <c r="Y35" s="26"/>
      <c r="Z35" s="26"/>
      <c r="AA35" s="26"/>
      <c r="AB35" s="26"/>
      <c r="AC35" s="26"/>
      <c r="AD35" s="26"/>
      <c r="AE35" s="26"/>
      <c r="AF35" s="26"/>
      <c r="AG35" s="26"/>
      <c r="AH35" s="26"/>
      <c r="AI35" s="26"/>
      <c r="AJ35" s="26"/>
      <c r="AK35" s="26"/>
      <c r="AL35" s="26"/>
      <c r="AM35" s="29" t="s">
        <v>35</v>
      </c>
      <c r="AN35" s="32"/>
      <c r="AO35" s="32"/>
      <c r="AP35" s="32"/>
      <c r="AQ35" s="32"/>
      <c r="AR35" s="32"/>
      <c r="AS35" s="28"/>
      <c r="AT35" s="28"/>
      <c r="AW35" s="179">
        <v>10448</v>
      </c>
      <c r="AX35">
        <v>5</v>
      </c>
      <c r="AY35">
        <v>9</v>
      </c>
      <c r="AZ35">
        <v>57</v>
      </c>
      <c r="BA35">
        <v>8</v>
      </c>
    </row>
    <row r="36" spans="2:53" x14ac:dyDescent="0.15">
      <c r="B36" s="80"/>
      <c r="C36" s="206"/>
      <c r="D36" s="207"/>
      <c r="E36" s="206"/>
      <c r="F36" s="207"/>
      <c r="O36" s="26"/>
      <c r="P36" s="28">
        <v>1</v>
      </c>
      <c r="Q36" s="26" t="s">
        <v>949</v>
      </c>
      <c r="R36" s="26"/>
      <c r="S36" s="26"/>
      <c r="T36" s="26">
        <v>1</v>
      </c>
      <c r="U36" s="26" t="s">
        <v>958</v>
      </c>
      <c r="V36" s="26"/>
      <c r="W36" s="26"/>
      <c r="X36" s="26"/>
      <c r="Y36" s="26"/>
      <c r="Z36" s="26"/>
      <c r="AA36" s="26"/>
      <c r="AB36" s="26"/>
      <c r="AC36" s="26"/>
      <c r="AD36" s="26"/>
      <c r="AE36" s="26"/>
      <c r="AF36" s="26"/>
      <c r="AG36" s="26"/>
      <c r="AH36" s="26"/>
      <c r="AI36" s="26"/>
      <c r="AJ36" s="26"/>
      <c r="AK36" s="26"/>
      <c r="AL36" s="26"/>
      <c r="AM36" s="29" t="s">
        <v>41</v>
      </c>
      <c r="AN36" s="33"/>
      <c r="AO36" s="29"/>
      <c r="AP36" s="29"/>
      <c r="AQ36" s="29"/>
      <c r="AR36" s="29"/>
      <c r="AS36" s="28"/>
      <c r="AT36" s="28"/>
      <c r="AW36" s="179">
        <v>10479</v>
      </c>
      <c r="AX36">
        <v>5</v>
      </c>
      <c r="AY36">
        <v>9</v>
      </c>
      <c r="AZ36">
        <v>58</v>
      </c>
      <c r="BA36">
        <v>7</v>
      </c>
    </row>
    <row r="37" spans="2:53" x14ac:dyDescent="0.15">
      <c r="B37" s="80"/>
      <c r="C37" s="206"/>
      <c r="D37" s="207"/>
      <c r="E37" s="206"/>
      <c r="F37" s="207"/>
      <c r="O37" s="26"/>
      <c r="P37" s="28">
        <v>2</v>
      </c>
      <c r="Q37" s="26" t="s">
        <v>950</v>
      </c>
      <c r="R37" s="26"/>
      <c r="S37" s="26"/>
      <c r="T37" s="26">
        <v>2</v>
      </c>
      <c r="U37" s="26" t="s">
        <v>959</v>
      </c>
      <c r="V37" s="26"/>
      <c r="W37" s="26"/>
      <c r="X37" s="26"/>
      <c r="Y37" s="26"/>
      <c r="Z37" s="26"/>
      <c r="AA37" s="26"/>
      <c r="AB37" s="26"/>
      <c r="AC37" s="26"/>
      <c r="AD37" s="26"/>
      <c r="AE37" s="26"/>
      <c r="AF37" s="26"/>
      <c r="AG37" s="26"/>
      <c r="AH37" s="26"/>
      <c r="AI37" s="26"/>
      <c r="AJ37" s="26"/>
      <c r="AK37" s="26"/>
      <c r="AL37" s="26"/>
      <c r="AM37" s="29" t="s">
        <v>43</v>
      </c>
      <c r="AN37" s="29" t="s">
        <v>33</v>
      </c>
      <c r="AO37" s="29"/>
      <c r="AP37" s="29"/>
      <c r="AQ37" s="29"/>
      <c r="AR37" s="29"/>
      <c r="AS37" s="28"/>
      <c r="AT37" s="28"/>
      <c r="AW37" s="179">
        <v>10509</v>
      </c>
      <c r="AX37">
        <v>5</v>
      </c>
      <c r="AY37">
        <v>9</v>
      </c>
      <c r="AZ37">
        <v>59</v>
      </c>
      <c r="BA37">
        <v>6</v>
      </c>
    </row>
    <row r="38" spans="2:53" x14ac:dyDescent="0.15">
      <c r="B38" s="80"/>
      <c r="C38" s="208"/>
      <c r="D38" s="209"/>
      <c r="E38" s="208"/>
      <c r="F38" s="209"/>
      <c r="O38" s="26"/>
      <c r="P38" s="28">
        <v>3</v>
      </c>
      <c r="Q38" s="26" t="s">
        <v>951</v>
      </c>
      <c r="R38" s="26"/>
      <c r="S38" s="26"/>
      <c r="T38" s="26">
        <v>3</v>
      </c>
      <c r="U38" s="26" t="s">
        <v>960</v>
      </c>
      <c r="V38" s="26"/>
      <c r="W38" s="26"/>
      <c r="X38" s="26"/>
      <c r="Y38" s="26"/>
      <c r="Z38" s="26"/>
      <c r="AA38" s="26"/>
      <c r="AB38" s="26"/>
      <c r="AC38" s="26"/>
      <c r="AD38" s="26"/>
      <c r="AE38" s="26"/>
      <c r="AF38" s="26"/>
      <c r="AG38" s="26"/>
      <c r="AH38" s="26"/>
      <c r="AI38" s="26"/>
      <c r="AJ38" s="26"/>
      <c r="AK38" s="26"/>
      <c r="AL38" s="26"/>
      <c r="AM38" s="30" t="s">
        <v>45</v>
      </c>
      <c r="AN38" s="29"/>
      <c r="AO38" s="29"/>
      <c r="AP38" s="29"/>
      <c r="AQ38" s="29"/>
      <c r="AR38" s="30"/>
      <c r="AS38" s="28"/>
      <c r="AT38" s="28"/>
      <c r="AW38" s="179">
        <v>10540</v>
      </c>
      <c r="AX38">
        <v>5</v>
      </c>
      <c r="AY38">
        <v>9</v>
      </c>
      <c r="AZ38">
        <v>60</v>
      </c>
      <c r="BA38">
        <v>5</v>
      </c>
    </row>
    <row r="39" spans="2:53" x14ac:dyDescent="0.15">
      <c r="O39" s="26"/>
      <c r="P39" s="28">
        <v>4</v>
      </c>
      <c r="Q39" s="26" t="s">
        <v>952</v>
      </c>
      <c r="R39" s="26"/>
      <c r="S39" s="26"/>
      <c r="T39" s="26">
        <v>4</v>
      </c>
      <c r="U39" s="26" t="s">
        <v>961</v>
      </c>
      <c r="V39" s="26"/>
      <c r="W39" s="26"/>
      <c r="X39" s="26"/>
      <c r="Y39" s="26"/>
      <c r="Z39" s="26"/>
      <c r="AA39" s="26"/>
      <c r="AB39" s="26"/>
      <c r="AC39" s="26"/>
      <c r="AD39" s="26"/>
      <c r="AE39" s="26"/>
      <c r="AF39" s="26"/>
      <c r="AG39" s="26"/>
      <c r="AH39" s="26"/>
      <c r="AI39" s="26"/>
      <c r="AJ39" s="26"/>
      <c r="AK39" s="26"/>
      <c r="AL39" s="26"/>
      <c r="AM39" s="28"/>
      <c r="AN39" s="28"/>
      <c r="AO39" s="28"/>
      <c r="AP39" s="28"/>
      <c r="AQ39" s="28"/>
      <c r="AR39" s="28"/>
      <c r="AS39" s="28"/>
      <c r="AT39" s="28"/>
      <c r="AW39" s="179">
        <v>10569</v>
      </c>
      <c r="AX39">
        <v>5</v>
      </c>
      <c r="AY39">
        <v>9</v>
      </c>
      <c r="AZ39">
        <v>1</v>
      </c>
      <c r="BA39">
        <v>4</v>
      </c>
    </row>
    <row r="40" spans="2:53" x14ac:dyDescent="0.15">
      <c r="O40" s="26"/>
      <c r="P40" s="28">
        <v>5</v>
      </c>
      <c r="Q40" s="26" t="s">
        <v>953</v>
      </c>
      <c r="R40" s="26"/>
      <c r="S40" s="26"/>
      <c r="T40" s="26">
        <v>5</v>
      </c>
      <c r="U40" s="26" t="s">
        <v>962</v>
      </c>
      <c r="V40" s="26"/>
      <c r="W40" s="26"/>
      <c r="X40" s="26"/>
      <c r="Y40" s="26"/>
      <c r="Z40" s="26"/>
      <c r="AA40" s="26"/>
      <c r="AB40" s="26"/>
      <c r="AC40" s="26"/>
      <c r="AD40" s="26"/>
      <c r="AE40" s="26"/>
      <c r="AF40" s="26"/>
      <c r="AG40" s="26"/>
      <c r="AH40" s="26"/>
      <c r="AI40" s="26"/>
      <c r="AJ40" s="26"/>
      <c r="AK40" s="26"/>
      <c r="AL40" s="26"/>
      <c r="AM40" s="28"/>
      <c r="AN40" s="28"/>
      <c r="AO40" s="28"/>
      <c r="AP40" s="28"/>
      <c r="AQ40" s="28"/>
      <c r="AR40" s="28"/>
      <c r="AS40" s="28"/>
      <c r="AT40" s="28"/>
      <c r="AW40" s="179">
        <v>10599</v>
      </c>
      <c r="AX40">
        <v>5</v>
      </c>
      <c r="AY40">
        <v>9</v>
      </c>
      <c r="AZ40">
        <v>2</v>
      </c>
      <c r="BA40">
        <v>3</v>
      </c>
    </row>
    <row r="41" spans="2:53" x14ac:dyDescent="0.15">
      <c r="O41" s="26"/>
      <c r="P41" s="28">
        <v>6</v>
      </c>
      <c r="Q41" s="26" t="s">
        <v>954</v>
      </c>
      <c r="R41" s="26"/>
      <c r="S41" s="26"/>
      <c r="T41" s="26">
        <v>6</v>
      </c>
      <c r="U41" s="26" t="s">
        <v>963</v>
      </c>
      <c r="V41" s="26"/>
      <c r="W41" s="26"/>
      <c r="X41" s="26"/>
      <c r="Y41" s="26"/>
      <c r="Z41" s="26"/>
      <c r="AA41" s="26"/>
      <c r="AB41" s="26"/>
      <c r="AC41" s="26"/>
      <c r="AD41" s="26"/>
      <c r="AE41" s="26"/>
      <c r="AF41" s="26"/>
      <c r="AG41" s="26"/>
      <c r="AH41" s="26"/>
      <c r="AI41" s="26"/>
      <c r="AJ41" s="26"/>
      <c r="AK41" s="26"/>
      <c r="AL41" s="26"/>
      <c r="AM41" s="28"/>
      <c r="AN41" s="28"/>
      <c r="AO41" s="28"/>
      <c r="AP41" s="28"/>
      <c r="AQ41" s="28"/>
      <c r="AR41" s="28"/>
      <c r="AS41" s="28"/>
      <c r="AT41" s="28"/>
      <c r="AW41" s="179">
        <v>10628</v>
      </c>
      <c r="AX41">
        <v>6</v>
      </c>
      <c r="AY41">
        <v>8</v>
      </c>
      <c r="AZ41">
        <v>3</v>
      </c>
      <c r="BA41">
        <v>2</v>
      </c>
    </row>
    <row r="42" spans="2:53" x14ac:dyDescent="0.15">
      <c r="O42" s="28"/>
      <c r="P42" s="28">
        <v>7</v>
      </c>
      <c r="Q42" s="26" t="s">
        <v>955</v>
      </c>
      <c r="R42" s="26"/>
      <c r="S42" s="26"/>
      <c r="T42" s="26">
        <v>7</v>
      </c>
      <c r="U42" s="26" t="s">
        <v>964</v>
      </c>
      <c r="V42" s="26"/>
      <c r="W42" s="26"/>
      <c r="X42" s="26"/>
      <c r="Y42" s="26"/>
      <c r="Z42" s="26"/>
      <c r="AA42" s="26"/>
      <c r="AB42" s="26"/>
      <c r="AC42" s="26"/>
      <c r="AD42" s="26"/>
      <c r="AE42" s="26"/>
      <c r="AF42" s="26"/>
      <c r="AG42" s="26"/>
      <c r="AH42" s="26"/>
      <c r="AI42" s="26"/>
      <c r="AJ42" s="26"/>
      <c r="AK42" s="26"/>
      <c r="AL42" s="26"/>
      <c r="AM42" s="28"/>
      <c r="AN42" s="28"/>
      <c r="AO42" s="28"/>
      <c r="AP42" s="28"/>
      <c r="AQ42" s="28"/>
      <c r="AR42" s="28"/>
      <c r="AS42" s="28"/>
      <c r="AT42" s="28"/>
      <c r="AW42" s="179">
        <v>10658</v>
      </c>
      <c r="AX42">
        <v>6</v>
      </c>
      <c r="AY42">
        <v>8</v>
      </c>
      <c r="AZ42">
        <v>4</v>
      </c>
      <c r="BA42">
        <v>1</v>
      </c>
    </row>
    <row r="43" spans="2:53" x14ac:dyDescent="0.15">
      <c r="O43" s="28"/>
      <c r="P43" s="28">
        <v>8</v>
      </c>
      <c r="Q43" s="26" t="s">
        <v>956</v>
      </c>
      <c r="R43" s="26"/>
      <c r="S43" s="26"/>
      <c r="T43" s="26">
        <v>8</v>
      </c>
      <c r="U43" s="26" t="s">
        <v>965</v>
      </c>
      <c r="V43" s="26"/>
      <c r="W43" s="26"/>
      <c r="X43" s="26"/>
      <c r="Y43" s="26"/>
      <c r="Z43" s="26"/>
      <c r="AA43" s="26"/>
      <c r="AB43" s="26"/>
      <c r="AC43" s="26"/>
      <c r="AD43" s="26"/>
      <c r="AE43" s="26"/>
      <c r="AF43" s="26"/>
      <c r="AG43" s="26"/>
      <c r="AH43" s="26"/>
      <c r="AI43" s="26"/>
      <c r="AJ43" s="26"/>
      <c r="AK43" s="26"/>
      <c r="AL43" s="26"/>
      <c r="AM43" s="28"/>
      <c r="AN43" s="28"/>
      <c r="AO43" s="28"/>
      <c r="AP43" s="28"/>
      <c r="AQ43" s="28"/>
      <c r="AR43" s="28"/>
      <c r="AS43" s="28"/>
      <c r="AT43" s="28"/>
      <c r="AW43" s="179">
        <v>10688</v>
      </c>
      <c r="AX43">
        <v>6</v>
      </c>
      <c r="AY43">
        <v>8</v>
      </c>
      <c r="AZ43">
        <v>5</v>
      </c>
      <c r="BA43">
        <v>9</v>
      </c>
    </row>
    <row r="44" spans="2:53" x14ac:dyDescent="0.15">
      <c r="O44" s="26"/>
      <c r="P44" s="28">
        <v>9</v>
      </c>
      <c r="Q44" s="26" t="s">
        <v>957</v>
      </c>
      <c r="R44" s="26"/>
      <c r="S44" s="26"/>
      <c r="T44" s="26">
        <v>9</v>
      </c>
      <c r="U44" s="26" t="s">
        <v>966</v>
      </c>
      <c r="V44" s="26"/>
      <c r="W44" s="26"/>
      <c r="X44" s="26"/>
      <c r="Y44" s="26"/>
      <c r="Z44" s="26"/>
      <c r="AA44" s="26"/>
      <c r="AB44" s="26"/>
      <c r="AC44" s="26"/>
      <c r="AD44" s="26"/>
      <c r="AE44" s="26"/>
      <c r="AF44" s="26"/>
      <c r="AG44" s="26"/>
      <c r="AH44" s="26"/>
      <c r="AI44" s="26"/>
      <c r="AJ44" s="26"/>
      <c r="AK44" s="26"/>
      <c r="AL44" s="26"/>
      <c r="AM44" s="28"/>
      <c r="AN44" s="28"/>
      <c r="AO44" s="28"/>
      <c r="AP44" s="28"/>
      <c r="AQ44" s="28"/>
      <c r="AR44" s="28"/>
      <c r="AS44" s="28"/>
      <c r="AT44" s="28"/>
      <c r="AW44" s="179">
        <v>10719</v>
      </c>
      <c r="AX44">
        <v>6</v>
      </c>
      <c r="AY44">
        <v>8</v>
      </c>
      <c r="AZ44">
        <v>6</v>
      </c>
      <c r="BA44">
        <v>8</v>
      </c>
    </row>
    <row r="45" spans="2:53" x14ac:dyDescent="0.15">
      <c r="O45" s="26"/>
      <c r="P45" s="28"/>
      <c r="Q45" s="26"/>
      <c r="R45" s="26"/>
      <c r="S45" s="26"/>
      <c r="T45" s="26"/>
      <c r="U45" s="26"/>
      <c r="V45" s="26"/>
      <c r="W45" s="26"/>
      <c r="X45" s="26"/>
      <c r="Y45" s="26"/>
      <c r="Z45" s="26"/>
      <c r="AA45" s="26"/>
      <c r="AB45" s="26"/>
      <c r="AC45" s="26"/>
      <c r="AD45" s="26"/>
      <c r="AE45" s="26"/>
      <c r="AF45" s="26"/>
      <c r="AG45" s="26"/>
      <c r="AH45" s="26"/>
      <c r="AI45" s="26"/>
      <c r="AJ45" s="26"/>
      <c r="AK45" s="26"/>
      <c r="AL45" s="26"/>
      <c r="AM45" s="28"/>
      <c r="AN45" s="28"/>
      <c r="AO45" s="28"/>
      <c r="AP45" s="28"/>
      <c r="AQ45" s="28"/>
      <c r="AR45" s="28"/>
      <c r="AS45" s="28"/>
      <c r="AT45" s="28"/>
      <c r="AW45" s="179">
        <v>10750</v>
      </c>
      <c r="AX45">
        <v>6</v>
      </c>
      <c r="AY45">
        <v>8</v>
      </c>
      <c r="AZ45">
        <v>7</v>
      </c>
      <c r="BA45">
        <v>7</v>
      </c>
    </row>
    <row r="46" spans="2:53" x14ac:dyDescent="0.15">
      <c r="O46" s="26"/>
      <c r="P46" s="26">
        <v>1</v>
      </c>
      <c r="Q46" s="172" t="s">
        <v>884</v>
      </c>
      <c r="R46" s="26">
        <v>1</v>
      </c>
      <c r="S46" s="26"/>
      <c r="T46" s="26"/>
      <c r="U46" s="26"/>
      <c r="V46" s="26"/>
      <c r="W46" s="26"/>
      <c r="X46" s="26">
        <v>1</v>
      </c>
      <c r="Y46" s="26" t="s">
        <v>51</v>
      </c>
      <c r="Z46" s="26"/>
      <c r="AA46" s="26">
        <v>1</v>
      </c>
      <c r="AB46" s="26" t="s">
        <v>52</v>
      </c>
      <c r="AC46" s="26"/>
      <c r="AD46" s="26">
        <v>1</v>
      </c>
      <c r="AE46" s="26" t="s">
        <v>665</v>
      </c>
      <c r="AF46" s="26"/>
      <c r="AG46" s="26"/>
      <c r="AH46" s="26"/>
      <c r="AI46" s="26"/>
      <c r="AJ46" s="26"/>
      <c r="AK46" s="26"/>
      <c r="AL46" s="26"/>
      <c r="AM46" s="28"/>
      <c r="AN46" s="28"/>
      <c r="AO46" s="28" t="s">
        <v>869</v>
      </c>
      <c r="AP46" s="28"/>
      <c r="AQ46" s="28"/>
      <c r="AR46" s="28"/>
      <c r="AS46" s="28"/>
      <c r="AT46" s="28"/>
      <c r="AW46" s="179">
        <v>10782</v>
      </c>
      <c r="AX46">
        <v>6</v>
      </c>
      <c r="AY46">
        <v>8</v>
      </c>
      <c r="AZ46">
        <v>8</v>
      </c>
      <c r="BA46">
        <v>6</v>
      </c>
    </row>
    <row r="47" spans="2:53" x14ac:dyDescent="0.15">
      <c r="O47" s="26"/>
      <c r="P47" s="26">
        <v>2</v>
      </c>
      <c r="Q47" s="172" t="s">
        <v>885</v>
      </c>
      <c r="R47" s="26">
        <v>2</v>
      </c>
      <c r="S47" s="26"/>
      <c r="T47" s="26"/>
      <c r="U47" s="26"/>
      <c r="V47" s="26"/>
      <c r="W47" s="26"/>
      <c r="X47" s="26">
        <v>2</v>
      </c>
      <c r="Y47" s="26" t="s">
        <v>53</v>
      </c>
      <c r="Z47" s="26"/>
      <c r="AA47" s="26">
        <v>2</v>
      </c>
      <c r="AB47" s="26" t="s">
        <v>54</v>
      </c>
      <c r="AC47" s="26"/>
      <c r="AD47" s="26">
        <v>2</v>
      </c>
      <c r="AE47" s="26" t="s">
        <v>666</v>
      </c>
      <c r="AF47" s="26"/>
      <c r="AG47" s="26"/>
      <c r="AH47" s="26"/>
      <c r="AI47" s="26"/>
      <c r="AJ47" s="26"/>
      <c r="AK47" s="26"/>
      <c r="AL47" s="26"/>
      <c r="AM47" s="28"/>
      <c r="AN47" s="28"/>
      <c r="AO47" s="28" t="s">
        <v>867</v>
      </c>
      <c r="AP47" s="28"/>
      <c r="AQ47" s="28"/>
      <c r="AR47" s="28"/>
      <c r="AS47" s="28"/>
      <c r="AT47" s="28"/>
      <c r="AW47" s="179">
        <v>10813</v>
      </c>
      <c r="AX47">
        <v>6</v>
      </c>
      <c r="AY47">
        <v>8</v>
      </c>
      <c r="AZ47">
        <v>9</v>
      </c>
      <c r="BA47">
        <v>5</v>
      </c>
    </row>
    <row r="48" spans="2:53" x14ac:dyDescent="0.15">
      <c r="O48" s="26"/>
      <c r="P48" s="26">
        <v>3</v>
      </c>
      <c r="Q48" s="172" t="s">
        <v>886</v>
      </c>
      <c r="R48" s="26">
        <v>3</v>
      </c>
      <c r="S48" s="26"/>
      <c r="T48" s="26"/>
      <c r="U48" s="26"/>
      <c r="V48" s="26"/>
      <c r="W48" s="26"/>
      <c r="X48" s="26">
        <v>3</v>
      </c>
      <c r="Y48" s="26" t="s">
        <v>55</v>
      </c>
      <c r="Z48" s="26"/>
      <c r="AA48" s="26">
        <v>3</v>
      </c>
      <c r="AB48" s="26" t="s">
        <v>56</v>
      </c>
      <c r="AC48" s="26"/>
      <c r="AD48" s="26">
        <v>3</v>
      </c>
      <c r="AE48" s="26" t="s">
        <v>667</v>
      </c>
      <c r="AF48" s="26"/>
      <c r="AG48" s="26"/>
      <c r="AH48" s="26"/>
      <c r="AI48" s="26"/>
      <c r="AJ48" s="26"/>
      <c r="AK48" s="26"/>
      <c r="AL48" s="26"/>
      <c r="AM48" s="28"/>
      <c r="AN48" s="28"/>
      <c r="AO48" s="28" t="s">
        <v>871</v>
      </c>
      <c r="AP48" s="28"/>
      <c r="AQ48" s="28"/>
      <c r="AR48" s="28"/>
      <c r="AS48" s="28"/>
      <c r="AT48" s="28"/>
      <c r="AW48" s="179">
        <v>10844</v>
      </c>
      <c r="AX48">
        <v>6</v>
      </c>
      <c r="AY48">
        <v>8</v>
      </c>
      <c r="AZ48">
        <v>10</v>
      </c>
      <c r="BA48">
        <v>4</v>
      </c>
    </row>
    <row r="49" spans="2:53" x14ac:dyDescent="0.15">
      <c r="O49" s="26"/>
      <c r="P49" s="26">
        <v>4</v>
      </c>
      <c r="Q49" s="172" t="s">
        <v>887</v>
      </c>
      <c r="R49" s="26">
        <v>4</v>
      </c>
      <c r="S49" s="26"/>
      <c r="T49" s="26"/>
      <c r="U49" s="26"/>
      <c r="V49" s="26"/>
      <c r="W49" s="26"/>
      <c r="X49" s="26">
        <v>4</v>
      </c>
      <c r="Y49" s="26" t="s">
        <v>57</v>
      </c>
      <c r="Z49" s="26"/>
      <c r="AA49" s="26">
        <v>4</v>
      </c>
      <c r="AB49" s="26" t="s">
        <v>58</v>
      </c>
      <c r="AC49" s="26"/>
      <c r="AD49" s="26">
        <v>4</v>
      </c>
      <c r="AE49" s="26" t="s">
        <v>668</v>
      </c>
      <c r="AF49" s="26"/>
      <c r="AG49" s="26"/>
      <c r="AH49" s="26"/>
      <c r="AI49" s="26"/>
      <c r="AJ49" s="26"/>
      <c r="AK49" s="26"/>
      <c r="AL49" s="26"/>
      <c r="AM49" s="28"/>
      <c r="AN49" s="28"/>
      <c r="AO49" s="28" t="s">
        <v>873</v>
      </c>
      <c r="AP49" s="28"/>
      <c r="AQ49" s="28"/>
      <c r="AR49" s="28"/>
      <c r="AS49" s="28"/>
      <c r="AT49" s="28"/>
      <c r="AW49" s="179">
        <v>10875</v>
      </c>
      <c r="AX49">
        <v>6</v>
      </c>
      <c r="AY49">
        <v>8</v>
      </c>
      <c r="AZ49">
        <v>11</v>
      </c>
      <c r="BA49">
        <v>3</v>
      </c>
    </row>
    <row r="50" spans="2:53" x14ac:dyDescent="0.15">
      <c r="O50" s="26"/>
      <c r="P50" s="26">
        <v>5</v>
      </c>
      <c r="Q50" s="172" t="s">
        <v>888</v>
      </c>
      <c r="R50" s="26">
        <v>5</v>
      </c>
      <c r="S50" s="26"/>
      <c r="T50" s="26"/>
      <c r="U50" s="26"/>
      <c r="V50" s="26"/>
      <c r="W50" s="26"/>
      <c r="X50" s="26">
        <v>5</v>
      </c>
      <c r="Y50" s="26" t="s">
        <v>59</v>
      </c>
      <c r="Z50" s="26"/>
      <c r="AA50" s="26">
        <v>5</v>
      </c>
      <c r="AB50" s="26" t="s">
        <v>60</v>
      </c>
      <c r="AC50" s="26"/>
      <c r="AD50" s="26">
        <v>6</v>
      </c>
      <c r="AE50" s="26" t="s">
        <v>669</v>
      </c>
      <c r="AF50" s="26"/>
      <c r="AG50" s="26"/>
      <c r="AH50" s="26"/>
      <c r="AI50" s="26"/>
      <c r="AJ50" s="26"/>
      <c r="AK50" s="26"/>
      <c r="AL50" s="26"/>
      <c r="AM50" s="28"/>
      <c r="AN50" s="28"/>
      <c r="AO50" s="28" t="s">
        <v>875</v>
      </c>
      <c r="AP50" s="28"/>
      <c r="AQ50" s="28"/>
      <c r="AR50" s="28"/>
      <c r="AS50" s="28"/>
      <c r="AT50" s="28"/>
      <c r="AW50" s="179">
        <v>10905</v>
      </c>
      <c r="AX50">
        <v>6</v>
      </c>
      <c r="AY50">
        <v>8</v>
      </c>
      <c r="AZ50">
        <v>12</v>
      </c>
      <c r="BA50">
        <v>2</v>
      </c>
    </row>
    <row r="51" spans="2:53" x14ac:dyDescent="0.15">
      <c r="O51" s="26"/>
      <c r="P51" s="26">
        <v>6</v>
      </c>
      <c r="Q51" s="172" t="s">
        <v>889</v>
      </c>
      <c r="R51" s="26">
        <v>6</v>
      </c>
      <c r="S51" s="26"/>
      <c r="T51" s="26"/>
      <c r="U51" s="26"/>
      <c r="V51" s="26"/>
      <c r="W51" s="26"/>
      <c r="X51" s="26">
        <v>6</v>
      </c>
      <c r="Y51" s="26" t="s">
        <v>61</v>
      </c>
      <c r="Z51" s="26"/>
      <c r="AA51" s="26">
        <v>6</v>
      </c>
      <c r="AB51" s="26" t="s">
        <v>62</v>
      </c>
      <c r="AC51" s="26"/>
      <c r="AD51" s="26">
        <v>7</v>
      </c>
      <c r="AE51" s="26" t="s">
        <v>670</v>
      </c>
      <c r="AF51" s="26"/>
      <c r="AG51" s="26"/>
      <c r="AH51" s="26"/>
      <c r="AI51" s="26"/>
      <c r="AJ51" s="26"/>
      <c r="AK51" s="26"/>
      <c r="AL51" s="26"/>
      <c r="AM51" s="28"/>
      <c r="AN51" s="28"/>
      <c r="AO51" s="28" t="s">
        <v>877</v>
      </c>
      <c r="AP51" s="28"/>
      <c r="AQ51" s="28"/>
      <c r="AR51" s="28"/>
      <c r="AS51" s="28"/>
      <c r="AT51" s="28"/>
      <c r="AW51" s="179">
        <v>10934</v>
      </c>
      <c r="AX51">
        <v>6</v>
      </c>
      <c r="AY51">
        <v>8</v>
      </c>
      <c r="AZ51">
        <v>13</v>
      </c>
      <c r="BA51">
        <v>1</v>
      </c>
    </row>
    <row r="52" spans="2:53" x14ac:dyDescent="0.15">
      <c r="O52" s="26"/>
      <c r="P52" s="26">
        <v>7</v>
      </c>
      <c r="Q52" s="172" t="s">
        <v>890</v>
      </c>
      <c r="R52" s="26">
        <v>7</v>
      </c>
      <c r="S52" s="26"/>
      <c r="T52" s="26"/>
      <c r="U52" s="26"/>
      <c r="V52" s="26"/>
      <c r="W52" s="26"/>
      <c r="X52" s="26">
        <v>7</v>
      </c>
      <c r="Y52" s="26" t="s">
        <v>63</v>
      </c>
      <c r="Z52" s="26"/>
      <c r="AA52" s="26">
        <v>7</v>
      </c>
      <c r="AB52" s="26" t="s">
        <v>64</v>
      </c>
      <c r="AC52" s="26"/>
      <c r="AD52" s="26">
        <v>8</v>
      </c>
      <c r="AE52" s="26" t="s">
        <v>671</v>
      </c>
      <c r="AF52" s="26"/>
      <c r="AG52" s="26"/>
      <c r="AH52" s="26"/>
      <c r="AI52" s="26"/>
      <c r="AJ52" s="26"/>
      <c r="AK52" s="26"/>
      <c r="AL52" s="26"/>
      <c r="AM52" s="28"/>
      <c r="AN52" s="28"/>
      <c r="AO52" s="28" t="s">
        <v>879</v>
      </c>
      <c r="AP52" s="28"/>
      <c r="AQ52" s="28"/>
      <c r="AR52" s="28"/>
      <c r="AS52" s="28"/>
      <c r="AT52" s="28"/>
      <c r="AW52" s="179">
        <v>10964</v>
      </c>
      <c r="AX52">
        <v>6</v>
      </c>
      <c r="AY52">
        <v>8</v>
      </c>
      <c r="AZ52">
        <v>14</v>
      </c>
      <c r="BA52">
        <v>9</v>
      </c>
    </row>
    <row r="53" spans="2:53" x14ac:dyDescent="0.15">
      <c r="O53" s="26"/>
      <c r="P53" s="26">
        <v>8</v>
      </c>
      <c r="Q53" s="172" t="s">
        <v>891</v>
      </c>
      <c r="R53" s="26">
        <v>8</v>
      </c>
      <c r="S53" s="26"/>
      <c r="T53" s="26"/>
      <c r="U53" s="26"/>
      <c r="V53" s="26"/>
      <c r="W53" s="26"/>
      <c r="X53" s="26">
        <v>8</v>
      </c>
      <c r="Y53" s="26" t="s">
        <v>65</v>
      </c>
      <c r="Z53" s="26"/>
      <c r="AA53" s="26">
        <v>8</v>
      </c>
      <c r="AB53" s="26" t="s">
        <v>66</v>
      </c>
      <c r="AC53" s="26"/>
      <c r="AD53" s="26">
        <v>9</v>
      </c>
      <c r="AE53" s="26" t="s">
        <v>672</v>
      </c>
      <c r="AF53" s="26"/>
      <c r="AG53" s="26"/>
      <c r="AH53" s="26"/>
      <c r="AI53" s="26"/>
      <c r="AJ53" s="26"/>
      <c r="AK53" s="26"/>
      <c r="AL53" s="26"/>
      <c r="AM53" s="28"/>
      <c r="AN53" s="28"/>
      <c r="AO53" s="28" t="s">
        <v>881</v>
      </c>
      <c r="AP53" s="28"/>
      <c r="AQ53" s="28"/>
      <c r="AR53" s="28"/>
      <c r="AS53" s="28"/>
      <c r="AT53" s="28"/>
      <c r="AW53" s="179">
        <v>10993</v>
      </c>
      <c r="AX53">
        <v>7</v>
      </c>
      <c r="AY53">
        <v>7</v>
      </c>
      <c r="AZ53">
        <v>15</v>
      </c>
      <c r="BA53">
        <v>8</v>
      </c>
    </row>
    <row r="54" spans="2:53" x14ac:dyDescent="0.15">
      <c r="O54" s="26"/>
      <c r="P54" s="26">
        <v>9</v>
      </c>
      <c r="Q54" s="172" t="s">
        <v>892</v>
      </c>
      <c r="R54" s="26">
        <v>9</v>
      </c>
      <c r="S54" s="26"/>
      <c r="T54" s="26"/>
      <c r="U54" s="26"/>
      <c r="V54" s="26"/>
      <c r="W54" s="26"/>
      <c r="X54" s="26">
        <v>9</v>
      </c>
      <c r="Y54" s="26" t="s">
        <v>67</v>
      </c>
      <c r="Z54" s="26"/>
      <c r="AA54" s="26">
        <v>9</v>
      </c>
      <c r="AB54" s="26" t="s">
        <v>68</v>
      </c>
      <c r="AC54" s="26"/>
      <c r="AD54" s="26">
        <v>10</v>
      </c>
      <c r="AE54" s="26" t="s">
        <v>589</v>
      </c>
      <c r="AF54" s="26"/>
      <c r="AG54" s="26"/>
      <c r="AH54" s="26"/>
      <c r="AI54" s="26"/>
      <c r="AJ54" s="26"/>
      <c r="AK54" s="26"/>
      <c r="AL54" s="26"/>
      <c r="AM54" s="28"/>
      <c r="AN54" s="28"/>
      <c r="AO54" s="28" t="s">
        <v>883</v>
      </c>
      <c r="AP54" s="28"/>
      <c r="AQ54" s="28"/>
      <c r="AR54" s="28"/>
      <c r="AS54" s="28"/>
      <c r="AT54" s="28"/>
      <c r="AW54" s="179">
        <v>11023</v>
      </c>
      <c r="AX54">
        <v>7</v>
      </c>
      <c r="AY54">
        <v>7</v>
      </c>
      <c r="AZ54">
        <v>16</v>
      </c>
      <c r="BA54">
        <v>7</v>
      </c>
    </row>
    <row r="55" spans="2:53" x14ac:dyDescent="0.15">
      <c r="O55" s="26"/>
      <c r="P55" s="26">
        <v>10</v>
      </c>
      <c r="Q55" s="172" t="s">
        <v>893</v>
      </c>
      <c r="R55" s="26">
        <v>10</v>
      </c>
      <c r="S55" s="26"/>
      <c r="T55" s="26"/>
      <c r="U55" s="26"/>
      <c r="V55" s="26"/>
      <c r="W55" s="26"/>
      <c r="X55" s="26">
        <v>10</v>
      </c>
      <c r="Y55" s="26" t="s">
        <v>69</v>
      </c>
      <c r="Z55" s="26"/>
      <c r="AA55" s="26">
        <v>10</v>
      </c>
      <c r="AB55" s="26" t="s">
        <v>70</v>
      </c>
      <c r="AC55" s="26"/>
      <c r="AD55" s="26"/>
      <c r="AE55" s="26"/>
      <c r="AF55" s="26"/>
      <c r="AG55" s="26"/>
      <c r="AH55" s="26"/>
      <c r="AI55" s="26"/>
      <c r="AJ55" s="26"/>
      <c r="AK55" s="26"/>
      <c r="AL55" s="26"/>
      <c r="AM55" s="28"/>
      <c r="AN55" s="28"/>
      <c r="AO55" s="28"/>
      <c r="AP55" s="28"/>
      <c r="AQ55" s="28"/>
      <c r="AR55" s="28"/>
      <c r="AS55" s="28"/>
      <c r="AT55" s="28"/>
      <c r="AW55" s="179">
        <v>11053</v>
      </c>
      <c r="AX55">
        <v>7</v>
      </c>
      <c r="AY55">
        <v>7</v>
      </c>
      <c r="AZ55">
        <v>17</v>
      </c>
      <c r="BA55">
        <v>6</v>
      </c>
    </row>
    <row r="56" spans="2:53" x14ac:dyDescent="0.15">
      <c r="O56" s="26"/>
      <c r="P56" s="26">
        <v>11</v>
      </c>
      <c r="Q56" s="172" t="s">
        <v>894</v>
      </c>
      <c r="R56" s="26">
        <v>11</v>
      </c>
      <c r="S56" s="26"/>
      <c r="T56" s="26"/>
      <c r="U56" s="26"/>
      <c r="V56" s="26"/>
      <c r="W56" s="26"/>
      <c r="X56" s="26">
        <v>11</v>
      </c>
      <c r="Y56" s="26" t="s">
        <v>71</v>
      </c>
      <c r="Z56" s="26"/>
      <c r="AA56" s="26">
        <v>11</v>
      </c>
      <c r="AB56" s="26" t="s">
        <v>72</v>
      </c>
      <c r="AC56" s="26"/>
      <c r="AD56" s="26"/>
      <c r="AE56" s="26"/>
      <c r="AF56" s="26"/>
      <c r="AG56" s="26"/>
      <c r="AH56" s="26"/>
      <c r="AI56" s="26"/>
      <c r="AJ56" s="26"/>
      <c r="AK56" s="26"/>
      <c r="AL56" s="26"/>
      <c r="AM56" s="28"/>
      <c r="AN56" s="28"/>
      <c r="AO56" s="28"/>
      <c r="AP56" s="28"/>
      <c r="AQ56" s="28"/>
      <c r="AR56" s="28"/>
      <c r="AS56" s="28"/>
      <c r="AT56" s="28"/>
      <c r="AW56" s="179">
        <v>11084</v>
      </c>
      <c r="AX56">
        <v>7</v>
      </c>
      <c r="AY56">
        <v>7</v>
      </c>
      <c r="AZ56">
        <v>18</v>
      </c>
      <c r="BA56">
        <v>5</v>
      </c>
    </row>
    <row r="57" spans="2:53" x14ac:dyDescent="0.15">
      <c r="O57" s="26"/>
      <c r="P57" s="26">
        <v>12</v>
      </c>
      <c r="Q57" s="172" t="s">
        <v>895</v>
      </c>
      <c r="R57" s="26">
        <v>12</v>
      </c>
      <c r="S57" s="26"/>
      <c r="T57" s="26"/>
      <c r="U57" s="26"/>
      <c r="V57" s="26"/>
      <c r="W57" s="26"/>
      <c r="X57" s="26">
        <v>12</v>
      </c>
      <c r="Y57" s="26" t="s">
        <v>73</v>
      </c>
      <c r="Z57" s="26"/>
      <c r="AA57" s="26">
        <v>12</v>
      </c>
      <c r="AB57" s="26" t="s">
        <v>74</v>
      </c>
      <c r="AC57" s="26"/>
      <c r="AD57" s="26"/>
      <c r="AE57" s="26"/>
      <c r="AF57" s="26"/>
      <c r="AG57" s="26"/>
      <c r="AH57" s="26"/>
      <c r="AI57" s="26"/>
      <c r="AJ57" s="26"/>
      <c r="AK57" s="26"/>
      <c r="AL57" s="26"/>
      <c r="AM57" s="28"/>
      <c r="AN57" s="28"/>
      <c r="AO57" s="28"/>
      <c r="AP57" s="28"/>
      <c r="AQ57" s="28"/>
      <c r="AR57" s="28"/>
      <c r="AS57" s="28"/>
      <c r="AT57" s="28"/>
      <c r="AW57" s="179">
        <v>11115</v>
      </c>
      <c r="AX57">
        <v>7</v>
      </c>
      <c r="AY57">
        <v>7</v>
      </c>
      <c r="AZ57">
        <v>19</v>
      </c>
      <c r="BA57">
        <v>4</v>
      </c>
    </row>
    <row r="58" spans="2:53" x14ac:dyDescent="0.15">
      <c r="O58" s="26"/>
      <c r="P58" s="26">
        <v>13</v>
      </c>
      <c r="Q58" s="172" t="s">
        <v>896</v>
      </c>
      <c r="R58" s="26">
        <v>1</v>
      </c>
      <c r="S58" s="26"/>
      <c r="T58" s="26"/>
      <c r="U58" s="26"/>
      <c r="V58" s="26"/>
      <c r="W58" s="26"/>
      <c r="X58" s="26"/>
      <c r="Y58" s="26"/>
      <c r="Z58" s="26"/>
      <c r="AA58" s="26"/>
      <c r="AB58" s="26"/>
      <c r="AC58" s="26"/>
      <c r="AD58" s="26"/>
      <c r="AE58" s="26"/>
      <c r="AF58" s="26"/>
      <c r="AG58" s="26"/>
      <c r="AH58" s="26"/>
      <c r="AI58" s="26"/>
      <c r="AJ58" s="26"/>
      <c r="AK58" s="26"/>
      <c r="AL58" s="26"/>
      <c r="AM58" s="28"/>
      <c r="AN58" s="28"/>
      <c r="AO58" s="28"/>
      <c r="AP58" s="28"/>
      <c r="AQ58" s="28"/>
      <c r="AR58" s="28"/>
      <c r="AS58" s="28"/>
      <c r="AT58" s="28"/>
      <c r="AW58" s="179">
        <v>11147</v>
      </c>
      <c r="AX58">
        <v>7</v>
      </c>
      <c r="AY58">
        <v>7</v>
      </c>
      <c r="AZ58">
        <v>20</v>
      </c>
      <c r="BA58">
        <v>3</v>
      </c>
    </row>
    <row r="59" spans="2:53" x14ac:dyDescent="0.15">
      <c r="O59" s="26"/>
      <c r="P59" s="26">
        <v>14</v>
      </c>
      <c r="Q59" s="172" t="s">
        <v>897</v>
      </c>
      <c r="R59" s="26">
        <v>2</v>
      </c>
      <c r="S59" s="26"/>
      <c r="T59" s="26"/>
      <c r="U59" s="26"/>
      <c r="V59" s="26"/>
      <c r="W59" s="26"/>
      <c r="X59" s="26"/>
      <c r="Y59" s="26"/>
      <c r="Z59" s="26"/>
      <c r="AA59" s="26"/>
      <c r="AB59" s="26"/>
      <c r="AC59" s="26"/>
      <c r="AD59" s="26"/>
      <c r="AE59" s="26"/>
      <c r="AF59" s="26"/>
      <c r="AG59" s="26"/>
      <c r="AH59" s="26"/>
      <c r="AI59" s="26"/>
      <c r="AJ59" s="26"/>
      <c r="AK59" s="26"/>
      <c r="AL59" s="26"/>
      <c r="AM59" s="28"/>
      <c r="AN59" s="28"/>
      <c r="AO59" s="28"/>
      <c r="AP59" s="28"/>
      <c r="AQ59" s="28"/>
      <c r="AR59" s="28"/>
      <c r="AS59" s="28"/>
      <c r="AT59" s="28"/>
      <c r="AW59" s="179">
        <v>11178</v>
      </c>
      <c r="AX59">
        <v>7</v>
      </c>
      <c r="AY59">
        <v>7</v>
      </c>
      <c r="AZ59">
        <v>21</v>
      </c>
      <c r="BA59">
        <v>2</v>
      </c>
    </row>
    <row r="60" spans="2:53" x14ac:dyDescent="0.15">
      <c r="O60" s="26"/>
      <c r="P60" s="26">
        <v>15</v>
      </c>
      <c r="Q60" s="172" t="s">
        <v>898</v>
      </c>
      <c r="R60" s="26">
        <v>3</v>
      </c>
      <c r="S60" s="26"/>
      <c r="T60" s="26"/>
      <c r="U60" s="26"/>
      <c r="V60" s="26"/>
      <c r="W60" s="26"/>
      <c r="X60" s="26"/>
      <c r="Y60" s="26" t="s">
        <v>573</v>
      </c>
      <c r="Z60" s="26"/>
      <c r="AA60" s="26"/>
      <c r="AB60" s="26" t="s">
        <v>574</v>
      </c>
      <c r="AC60" s="26" t="s">
        <v>575</v>
      </c>
      <c r="AD60" s="26"/>
      <c r="AE60" s="26"/>
      <c r="AF60" s="26"/>
      <c r="AG60" s="26"/>
      <c r="AH60" s="26"/>
      <c r="AI60" s="26"/>
      <c r="AJ60" s="26"/>
      <c r="AK60" s="26"/>
      <c r="AL60" s="26"/>
      <c r="AM60" s="28"/>
      <c r="AN60" s="28"/>
      <c r="AO60" s="28"/>
      <c r="AP60" s="28"/>
      <c r="AQ60" s="28"/>
      <c r="AR60" s="28"/>
      <c r="AS60" s="28"/>
      <c r="AT60" s="28"/>
      <c r="AW60" s="179">
        <v>11209</v>
      </c>
      <c r="AX60">
        <v>7</v>
      </c>
      <c r="AY60">
        <v>7</v>
      </c>
      <c r="AZ60">
        <v>22</v>
      </c>
      <c r="BA60">
        <v>1</v>
      </c>
    </row>
    <row r="61" spans="2:53" x14ac:dyDescent="0.15">
      <c r="O61" s="26"/>
      <c r="P61" s="26">
        <v>16</v>
      </c>
      <c r="Q61" s="172" t="s">
        <v>899</v>
      </c>
      <c r="R61" s="26">
        <v>4</v>
      </c>
      <c r="S61" s="26"/>
      <c r="T61" s="26"/>
      <c r="U61" s="26"/>
      <c r="V61" s="26"/>
      <c r="W61" s="26"/>
      <c r="X61" s="26"/>
      <c r="Y61" s="26">
        <v>11</v>
      </c>
      <c r="Z61" s="38">
        <v>9</v>
      </c>
      <c r="AA61" s="26" t="s">
        <v>880</v>
      </c>
      <c r="AB61" s="26">
        <f>R11*10+R12</f>
        <v>87</v>
      </c>
      <c r="AC61" s="26">
        <f>R27*10+R28</f>
        <v>23</v>
      </c>
      <c r="AD61" s="26"/>
      <c r="AE61" s="26"/>
      <c r="AF61" s="26"/>
      <c r="AG61" s="26"/>
      <c r="AH61" s="26"/>
      <c r="AI61" s="26"/>
      <c r="AJ61" s="26"/>
      <c r="AK61" s="26"/>
      <c r="AL61" s="26"/>
      <c r="AM61" s="28"/>
      <c r="AN61" s="28"/>
      <c r="AO61" s="28"/>
      <c r="AP61" s="28"/>
      <c r="AQ61" s="28"/>
      <c r="AR61" s="26"/>
      <c r="AS61" s="26"/>
      <c r="AT61" s="26"/>
      <c r="AW61" s="179">
        <v>11240</v>
      </c>
      <c r="AX61">
        <v>7</v>
      </c>
      <c r="AY61">
        <v>7</v>
      </c>
      <c r="AZ61">
        <v>23</v>
      </c>
      <c r="BA61">
        <v>9</v>
      </c>
    </row>
    <row r="62" spans="2:53" x14ac:dyDescent="0.15">
      <c r="O62" s="26"/>
      <c r="P62" s="26">
        <v>17</v>
      </c>
      <c r="Q62" s="172" t="s">
        <v>900</v>
      </c>
      <c r="R62" s="26">
        <v>5</v>
      </c>
      <c r="S62" s="26"/>
      <c r="T62" s="26"/>
      <c r="U62" s="26"/>
      <c r="V62" s="26"/>
      <c r="W62" s="26"/>
      <c r="X62" s="26"/>
      <c r="Y62" s="26">
        <v>21</v>
      </c>
      <c r="Z62" s="38">
        <v>6</v>
      </c>
      <c r="AA62" s="26" t="s">
        <v>874</v>
      </c>
      <c r="AB62" s="26"/>
      <c r="AC62" s="26"/>
      <c r="AD62" s="26"/>
      <c r="AE62" s="26"/>
      <c r="AF62" s="26"/>
      <c r="AG62" s="26"/>
      <c r="AH62" s="26"/>
      <c r="AI62" s="26"/>
      <c r="AJ62" s="26"/>
      <c r="AK62" s="26"/>
      <c r="AL62" s="26"/>
      <c r="AM62" s="28"/>
      <c r="AN62" s="28"/>
      <c r="AO62" s="28"/>
      <c r="AP62" s="28"/>
      <c r="AQ62" s="28"/>
      <c r="AR62" s="26"/>
      <c r="AS62" s="26"/>
      <c r="AT62" s="26"/>
      <c r="AW62" s="179">
        <v>11270</v>
      </c>
      <c r="AX62">
        <v>7</v>
      </c>
      <c r="AY62">
        <v>7</v>
      </c>
      <c r="AZ62">
        <v>24</v>
      </c>
      <c r="BA62">
        <v>8</v>
      </c>
    </row>
    <row r="63" spans="2:53" x14ac:dyDescent="0.15">
      <c r="O63" s="26"/>
      <c r="P63" s="26">
        <v>18</v>
      </c>
      <c r="Q63" s="172" t="s">
        <v>901</v>
      </c>
      <c r="R63" s="26">
        <v>6</v>
      </c>
      <c r="S63" s="26"/>
      <c r="T63" s="26"/>
      <c r="U63" s="26"/>
      <c r="V63" s="26"/>
      <c r="W63" s="26"/>
      <c r="X63" s="26"/>
      <c r="Y63" s="26">
        <v>31</v>
      </c>
      <c r="Z63" s="38">
        <v>7</v>
      </c>
      <c r="AA63" s="26" t="s">
        <v>876</v>
      </c>
      <c r="AB63" s="26"/>
      <c r="AC63" s="26"/>
      <c r="AD63" s="26"/>
      <c r="AE63" s="26"/>
      <c r="AF63" s="26"/>
      <c r="AG63" s="26"/>
      <c r="AH63" s="26"/>
      <c r="AI63" s="26"/>
      <c r="AJ63" s="26"/>
      <c r="AK63" s="26"/>
      <c r="AL63" s="26"/>
      <c r="AM63" s="28"/>
      <c r="AN63" s="28"/>
      <c r="AO63" s="28"/>
      <c r="AP63" s="28"/>
      <c r="AQ63" s="28"/>
      <c r="AR63" s="26"/>
      <c r="AS63" s="26"/>
      <c r="AT63" s="26"/>
      <c r="AW63" s="179">
        <v>11300</v>
      </c>
      <c r="AX63">
        <v>7</v>
      </c>
      <c r="AY63">
        <v>7</v>
      </c>
      <c r="AZ63">
        <v>25</v>
      </c>
      <c r="BA63">
        <v>7</v>
      </c>
    </row>
    <row r="64" spans="2:53" x14ac:dyDescent="0.15">
      <c r="B64" t="s">
        <v>852</v>
      </c>
      <c r="O64" s="26"/>
      <c r="P64" s="26">
        <v>19</v>
      </c>
      <c r="Q64" s="172" t="s">
        <v>902</v>
      </c>
      <c r="R64" s="26">
        <v>7</v>
      </c>
      <c r="S64" s="26"/>
      <c r="T64" s="26"/>
      <c r="U64" s="26"/>
      <c r="V64" s="26"/>
      <c r="W64" s="26"/>
      <c r="X64" s="26"/>
      <c r="Y64" s="26">
        <v>41</v>
      </c>
      <c r="Z64" s="38">
        <v>8</v>
      </c>
      <c r="AA64" s="26" t="s">
        <v>878</v>
      </c>
      <c r="AB64" s="26"/>
      <c r="AC64" s="26"/>
      <c r="AD64" s="26"/>
      <c r="AE64" s="26"/>
      <c r="AF64" s="26"/>
      <c r="AG64" s="26"/>
      <c r="AH64" s="26"/>
      <c r="AI64" s="26"/>
      <c r="AJ64" s="26"/>
      <c r="AK64" s="26"/>
      <c r="AL64" s="26"/>
      <c r="AM64" s="28"/>
      <c r="AN64" s="28"/>
      <c r="AO64" s="28"/>
      <c r="AP64" s="28"/>
      <c r="AQ64" s="28"/>
      <c r="AR64" s="26"/>
      <c r="AS64" s="26"/>
      <c r="AT64" s="26"/>
      <c r="AW64" s="179">
        <v>11329</v>
      </c>
      <c r="AX64">
        <v>7</v>
      </c>
      <c r="AY64">
        <v>7</v>
      </c>
      <c r="AZ64">
        <v>26</v>
      </c>
      <c r="BA64">
        <v>6</v>
      </c>
    </row>
    <row r="65" spans="2:53" x14ac:dyDescent="0.15">
      <c r="B65" t="s">
        <v>853</v>
      </c>
      <c r="O65" s="26"/>
      <c r="P65" s="26">
        <v>20</v>
      </c>
      <c r="Q65" s="172" t="s">
        <v>903</v>
      </c>
      <c r="R65" s="26">
        <v>8</v>
      </c>
      <c r="S65" s="26"/>
      <c r="T65" s="26"/>
      <c r="U65" s="26"/>
      <c r="V65" s="26"/>
      <c r="W65" s="26"/>
      <c r="X65" s="26"/>
      <c r="Y65" s="26">
        <v>51</v>
      </c>
      <c r="Z65" s="38">
        <v>9</v>
      </c>
      <c r="AA65" s="26" t="s">
        <v>880</v>
      </c>
      <c r="AB65" s="26"/>
      <c r="AC65" s="26"/>
      <c r="AD65" s="26"/>
      <c r="AE65" s="26"/>
      <c r="AF65" s="26"/>
      <c r="AG65" s="26"/>
      <c r="AH65" s="26"/>
      <c r="AI65" s="26"/>
      <c r="AJ65" s="26"/>
      <c r="AK65" s="26"/>
      <c r="AL65" s="26"/>
      <c r="AM65" s="28"/>
      <c r="AN65" s="28"/>
      <c r="AO65" s="28"/>
      <c r="AP65" s="28"/>
      <c r="AQ65" s="28"/>
      <c r="AR65" s="26"/>
      <c r="AS65" s="26"/>
      <c r="AT65" s="26"/>
      <c r="AW65" s="179">
        <v>11359</v>
      </c>
      <c r="AX65">
        <v>8</v>
      </c>
      <c r="AY65">
        <v>6</v>
      </c>
      <c r="AZ65">
        <v>27</v>
      </c>
      <c r="BA65">
        <v>5</v>
      </c>
    </row>
    <row r="66" spans="2:53" x14ac:dyDescent="0.15">
      <c r="B66" t="s">
        <v>854</v>
      </c>
      <c r="O66" s="26"/>
      <c r="P66" s="26">
        <v>21</v>
      </c>
      <c r="Q66" s="172" t="s">
        <v>904</v>
      </c>
      <c r="R66" s="26">
        <v>9</v>
      </c>
      <c r="S66" s="26"/>
      <c r="T66" s="26"/>
      <c r="U66" s="26"/>
      <c r="V66" s="26"/>
      <c r="W66" s="26"/>
      <c r="X66" s="26"/>
      <c r="Y66" s="26">
        <v>61</v>
      </c>
      <c r="Z66" s="38">
        <v>1</v>
      </c>
      <c r="AA66" s="26" t="s">
        <v>868</v>
      </c>
      <c r="AB66" s="26"/>
      <c r="AC66" s="26"/>
      <c r="AD66" s="26"/>
      <c r="AE66" s="26"/>
      <c r="AF66" s="26"/>
      <c r="AG66" s="26"/>
      <c r="AH66" s="26"/>
      <c r="AI66" s="28"/>
      <c r="AJ66" s="26"/>
      <c r="AK66" s="26"/>
      <c r="AL66" s="26"/>
      <c r="AM66" s="28"/>
      <c r="AN66" s="28"/>
      <c r="AO66" s="28"/>
      <c r="AP66" s="28"/>
      <c r="AQ66" s="28"/>
      <c r="AR66" s="26"/>
      <c r="AS66" s="26"/>
      <c r="AT66" s="26"/>
      <c r="AW66" s="179">
        <v>11388</v>
      </c>
      <c r="AX66">
        <v>8</v>
      </c>
      <c r="AY66">
        <v>6</v>
      </c>
      <c r="AZ66">
        <v>28</v>
      </c>
      <c r="BA66">
        <v>4</v>
      </c>
    </row>
    <row r="67" spans="2:53" x14ac:dyDescent="0.15">
      <c r="B67" t="s">
        <v>855</v>
      </c>
      <c r="O67" s="26"/>
      <c r="P67" s="26">
        <v>22</v>
      </c>
      <c r="Q67" s="172" t="s">
        <v>905</v>
      </c>
      <c r="R67" s="26">
        <v>10</v>
      </c>
      <c r="S67" s="26"/>
      <c r="T67" s="26"/>
      <c r="U67" s="26"/>
      <c r="V67" s="26"/>
      <c r="W67" s="26"/>
      <c r="X67" s="26"/>
      <c r="Y67" s="26">
        <v>71</v>
      </c>
      <c r="Z67" s="38">
        <v>2</v>
      </c>
      <c r="AA67" s="26" t="s">
        <v>866</v>
      </c>
      <c r="AB67" s="26"/>
      <c r="AC67" s="26"/>
      <c r="AD67" s="26"/>
      <c r="AE67" s="26"/>
      <c r="AF67" s="26"/>
      <c r="AG67" s="26"/>
      <c r="AH67" s="26"/>
      <c r="AI67" s="28"/>
      <c r="AJ67" s="26"/>
      <c r="AK67" s="26"/>
      <c r="AL67" s="26"/>
      <c r="AM67" s="28"/>
      <c r="AN67" s="28"/>
      <c r="AO67" s="28"/>
      <c r="AP67" s="28"/>
      <c r="AQ67" s="28"/>
      <c r="AR67" s="26"/>
      <c r="AS67" s="26"/>
      <c r="AT67" s="26"/>
      <c r="AW67" s="179">
        <v>11419</v>
      </c>
      <c r="AX67">
        <v>8</v>
      </c>
      <c r="AY67">
        <v>6</v>
      </c>
      <c r="AZ67">
        <v>29</v>
      </c>
      <c r="BA67">
        <v>3</v>
      </c>
    </row>
    <row r="68" spans="2:53" x14ac:dyDescent="0.15">
      <c r="B68" t="s">
        <v>856</v>
      </c>
      <c r="O68" s="26"/>
      <c r="P68" s="26">
        <v>23</v>
      </c>
      <c r="Q68" s="172" t="s">
        <v>906</v>
      </c>
      <c r="R68" s="26">
        <v>11</v>
      </c>
      <c r="S68" s="26"/>
      <c r="T68" s="26"/>
      <c r="U68" s="26"/>
      <c r="V68" s="26"/>
      <c r="W68" s="26"/>
      <c r="X68" s="26"/>
      <c r="Y68" s="26">
        <v>81</v>
      </c>
      <c r="Z68" s="26">
        <v>3</v>
      </c>
      <c r="AA68" s="26" t="s">
        <v>870</v>
      </c>
      <c r="AB68" s="26"/>
      <c r="AC68" s="26"/>
      <c r="AD68" s="26"/>
      <c r="AE68" s="26"/>
      <c r="AF68" s="26"/>
      <c r="AG68" s="26"/>
      <c r="AH68" s="26"/>
      <c r="AI68" s="26"/>
      <c r="AJ68" s="26"/>
      <c r="AK68" s="26"/>
      <c r="AL68" s="26"/>
      <c r="AM68" s="28"/>
      <c r="AN68" s="28"/>
      <c r="AO68" s="28"/>
      <c r="AP68" s="28"/>
      <c r="AQ68" s="28"/>
      <c r="AR68" s="26"/>
      <c r="AS68" s="26"/>
      <c r="AT68" s="26"/>
      <c r="AW68" s="179">
        <v>11449</v>
      </c>
      <c r="AX68">
        <v>8</v>
      </c>
      <c r="AY68">
        <v>6</v>
      </c>
      <c r="AZ68">
        <v>30</v>
      </c>
      <c r="BA68">
        <v>2</v>
      </c>
    </row>
    <row r="69" spans="2:53" x14ac:dyDescent="0.15">
      <c r="B69" t="s">
        <v>857</v>
      </c>
      <c r="O69" s="26"/>
      <c r="P69" s="26">
        <v>24</v>
      </c>
      <c r="Q69" s="172" t="s">
        <v>907</v>
      </c>
      <c r="R69" s="26">
        <v>12</v>
      </c>
      <c r="S69" s="26"/>
      <c r="T69" s="26"/>
      <c r="U69" s="26"/>
      <c r="V69" s="26"/>
      <c r="W69" s="26"/>
      <c r="X69" s="26"/>
      <c r="Y69" s="26">
        <v>91</v>
      </c>
      <c r="Z69" s="38">
        <v>4</v>
      </c>
      <c r="AA69" s="26" t="s">
        <v>872</v>
      </c>
      <c r="AB69" s="26"/>
      <c r="AC69" s="26"/>
      <c r="AD69" s="26"/>
      <c r="AE69" s="26"/>
      <c r="AF69" s="26"/>
      <c r="AG69" s="26"/>
      <c r="AH69" s="26"/>
      <c r="AI69" s="26"/>
      <c r="AJ69" s="26"/>
      <c r="AK69" s="26"/>
      <c r="AL69" s="26"/>
      <c r="AM69" s="28"/>
      <c r="AN69" s="28"/>
      <c r="AO69" s="28"/>
      <c r="AP69" s="28"/>
      <c r="AQ69" s="28"/>
      <c r="AR69" s="26"/>
      <c r="AS69" s="26"/>
      <c r="AT69" s="26"/>
      <c r="AW69" s="179">
        <v>11481</v>
      </c>
      <c r="AX69">
        <v>8</v>
      </c>
      <c r="AY69">
        <v>6</v>
      </c>
      <c r="AZ69">
        <v>31</v>
      </c>
      <c r="BA69">
        <v>1</v>
      </c>
    </row>
    <row r="70" spans="2:53" x14ac:dyDescent="0.15">
      <c r="B70" t="s">
        <v>858</v>
      </c>
      <c r="O70" s="26"/>
      <c r="P70" s="26">
        <v>25</v>
      </c>
      <c r="Q70" s="172" t="s">
        <v>908</v>
      </c>
      <c r="R70" s="26">
        <v>1</v>
      </c>
      <c r="S70" s="26"/>
      <c r="T70" s="26"/>
      <c r="U70" s="26"/>
      <c r="V70" s="26"/>
      <c r="W70" s="26"/>
      <c r="X70" s="26"/>
      <c r="Y70" s="26">
        <v>12</v>
      </c>
      <c r="Z70" s="38">
        <v>4</v>
      </c>
      <c r="AA70" s="26" t="s">
        <v>872</v>
      </c>
      <c r="AB70" s="26"/>
      <c r="AC70" s="26"/>
      <c r="AD70" s="26"/>
      <c r="AE70" s="26"/>
      <c r="AF70" s="26"/>
      <c r="AG70" s="26"/>
      <c r="AH70" s="26"/>
      <c r="AI70" s="26"/>
      <c r="AJ70" s="26"/>
      <c r="AK70" s="26"/>
      <c r="AL70" s="26"/>
      <c r="AM70" s="28"/>
      <c r="AN70" s="28"/>
      <c r="AO70" s="28"/>
      <c r="AP70" s="28"/>
      <c r="AQ70" s="28"/>
      <c r="AR70" s="26"/>
      <c r="AS70" s="26"/>
      <c r="AT70" s="26"/>
      <c r="AW70" s="179">
        <v>11512</v>
      </c>
      <c r="AX70">
        <v>8</v>
      </c>
      <c r="AY70">
        <v>6</v>
      </c>
      <c r="AZ70">
        <v>32</v>
      </c>
      <c r="BA70">
        <v>9</v>
      </c>
    </row>
    <row r="71" spans="2:53" x14ac:dyDescent="0.15">
      <c r="B71" t="s">
        <v>861</v>
      </c>
      <c r="O71" s="26"/>
      <c r="P71" s="26">
        <v>26</v>
      </c>
      <c r="Q71" s="172" t="s">
        <v>909</v>
      </c>
      <c r="R71" s="26">
        <v>2</v>
      </c>
      <c r="S71" s="26"/>
      <c r="T71" s="26"/>
      <c r="U71" s="26"/>
      <c r="V71" s="26"/>
      <c r="W71" s="26"/>
      <c r="X71" s="26"/>
      <c r="Y71" s="26">
        <v>22</v>
      </c>
      <c r="Z71" s="38">
        <v>6</v>
      </c>
      <c r="AA71" s="26" t="s">
        <v>874</v>
      </c>
      <c r="AB71" s="26"/>
      <c r="AC71" s="26"/>
      <c r="AD71" s="26"/>
      <c r="AE71" s="26"/>
      <c r="AF71" s="26"/>
      <c r="AG71" s="26"/>
      <c r="AH71" s="26"/>
      <c r="AI71" s="26"/>
      <c r="AJ71" s="26"/>
      <c r="AK71" s="26"/>
      <c r="AL71" s="26"/>
      <c r="AM71" s="28"/>
      <c r="AN71" s="28"/>
      <c r="AO71" s="28"/>
      <c r="AP71" s="28"/>
      <c r="AQ71" s="28"/>
      <c r="AR71" s="26"/>
      <c r="AS71" s="26"/>
      <c r="AT71" s="26"/>
      <c r="AW71" s="179">
        <v>11543</v>
      </c>
      <c r="AX71">
        <v>8</v>
      </c>
      <c r="AY71">
        <v>6</v>
      </c>
      <c r="AZ71">
        <v>33</v>
      </c>
      <c r="BA71">
        <v>8</v>
      </c>
    </row>
    <row r="72" spans="2:53" x14ac:dyDescent="0.15">
      <c r="B72" t="s">
        <v>860</v>
      </c>
      <c r="O72" s="26"/>
      <c r="P72" s="26">
        <v>27</v>
      </c>
      <c r="Q72" s="172" t="s">
        <v>910</v>
      </c>
      <c r="R72" s="26">
        <v>3</v>
      </c>
      <c r="S72" s="26"/>
      <c r="T72" s="26"/>
      <c r="U72" s="26"/>
      <c r="V72" s="26"/>
      <c r="W72" s="26"/>
      <c r="X72" s="26"/>
      <c r="Y72" s="26">
        <v>32</v>
      </c>
      <c r="Z72" s="38">
        <v>6</v>
      </c>
      <c r="AA72" s="26" t="s">
        <v>874</v>
      </c>
      <c r="AB72" s="26"/>
      <c r="AC72" s="26"/>
      <c r="AD72" s="26"/>
      <c r="AE72" s="26"/>
      <c r="AF72" s="26"/>
      <c r="AG72" s="26"/>
      <c r="AH72" s="26"/>
      <c r="AI72" s="26"/>
      <c r="AJ72" s="26"/>
      <c r="AK72" s="26"/>
      <c r="AL72" s="26"/>
      <c r="AM72" s="28"/>
      <c r="AN72" s="28"/>
      <c r="AO72" s="28"/>
      <c r="AP72" s="28"/>
      <c r="AQ72" s="28"/>
      <c r="AR72" s="26"/>
      <c r="AS72" s="26"/>
      <c r="AT72" s="26"/>
      <c r="AW72" s="179">
        <v>11575</v>
      </c>
      <c r="AX72">
        <v>8</v>
      </c>
      <c r="AY72">
        <v>6</v>
      </c>
      <c r="AZ72">
        <v>34</v>
      </c>
      <c r="BA72">
        <v>7</v>
      </c>
    </row>
    <row r="73" spans="2:53" x14ac:dyDescent="0.15">
      <c r="B73" s="175" t="s">
        <v>859</v>
      </c>
      <c r="O73" s="26"/>
      <c r="P73" s="26">
        <v>28</v>
      </c>
      <c r="Q73" s="172" t="s">
        <v>911</v>
      </c>
      <c r="R73" s="26">
        <v>4</v>
      </c>
      <c r="S73" s="26"/>
      <c r="T73" s="26"/>
      <c r="U73" s="26"/>
      <c r="V73" s="26"/>
      <c r="W73" s="26"/>
      <c r="X73" s="26"/>
      <c r="Y73" s="26">
        <v>42</v>
      </c>
      <c r="Z73" s="38">
        <v>7</v>
      </c>
      <c r="AA73" s="26" t="s">
        <v>876</v>
      </c>
      <c r="AB73" s="26"/>
      <c r="AC73" s="26"/>
      <c r="AD73" s="26"/>
      <c r="AE73" s="26"/>
      <c r="AF73" s="26"/>
      <c r="AG73" s="26"/>
      <c r="AH73" s="26"/>
      <c r="AI73" s="26"/>
      <c r="AJ73" s="26"/>
      <c r="AK73" s="26"/>
      <c r="AL73" s="26"/>
      <c r="AM73" s="28"/>
      <c r="AN73" s="28"/>
      <c r="AO73" s="28"/>
      <c r="AP73" s="28"/>
      <c r="AQ73" s="28"/>
      <c r="AR73" s="26"/>
      <c r="AS73" s="26"/>
      <c r="AT73" s="26"/>
      <c r="AW73" s="179">
        <v>11605</v>
      </c>
      <c r="AX73">
        <v>8</v>
      </c>
      <c r="AY73">
        <v>6</v>
      </c>
      <c r="AZ73">
        <v>35</v>
      </c>
      <c r="BA73">
        <v>6</v>
      </c>
    </row>
    <row r="74" spans="2:53" x14ac:dyDescent="0.15">
      <c r="O74" s="26"/>
      <c r="P74" s="26">
        <v>29</v>
      </c>
      <c r="Q74" s="172" t="s">
        <v>912</v>
      </c>
      <c r="R74" s="26">
        <v>5</v>
      </c>
      <c r="S74" s="26"/>
      <c r="T74" s="26"/>
      <c r="U74" s="26"/>
      <c r="V74" s="26"/>
      <c r="W74" s="26"/>
      <c r="X74" s="26"/>
      <c r="Y74" s="26">
        <v>52</v>
      </c>
      <c r="Z74" s="38">
        <v>8</v>
      </c>
      <c r="AA74" s="26" t="s">
        <v>878</v>
      </c>
      <c r="AB74" s="26"/>
      <c r="AC74" s="26"/>
      <c r="AD74" s="26"/>
      <c r="AE74" s="26"/>
      <c r="AF74" s="26"/>
      <c r="AG74" s="26"/>
      <c r="AH74" s="26"/>
      <c r="AI74" s="26"/>
      <c r="AJ74" s="26"/>
      <c r="AK74" s="26"/>
      <c r="AL74" s="26"/>
      <c r="AM74" s="28"/>
      <c r="AN74" s="28"/>
      <c r="AO74" s="28"/>
      <c r="AP74" s="28"/>
      <c r="AQ74" s="28"/>
      <c r="AR74" s="26"/>
      <c r="AS74" s="26"/>
      <c r="AT74" s="26"/>
      <c r="AW74" s="179">
        <v>11635</v>
      </c>
      <c r="AX74">
        <v>8</v>
      </c>
      <c r="AY74">
        <v>6</v>
      </c>
      <c r="AZ74">
        <v>36</v>
      </c>
      <c r="BA74">
        <v>5</v>
      </c>
    </row>
    <row r="75" spans="2:53" hidden="1" x14ac:dyDescent="0.15">
      <c r="O75" s="26"/>
      <c r="P75" s="26">
        <v>30</v>
      </c>
      <c r="Q75" s="172" t="s">
        <v>913</v>
      </c>
      <c r="R75" s="26">
        <v>6</v>
      </c>
      <c r="S75" s="26"/>
      <c r="T75" s="26"/>
      <c r="U75" s="26"/>
      <c r="V75" s="26"/>
      <c r="W75" s="26"/>
      <c r="X75" s="26"/>
      <c r="Y75" s="26">
        <v>62</v>
      </c>
      <c r="Z75" s="38">
        <v>9</v>
      </c>
      <c r="AA75" s="26" t="s">
        <v>880</v>
      </c>
      <c r="AB75" s="26"/>
      <c r="AC75" s="26"/>
      <c r="AD75" s="26"/>
      <c r="AE75" s="26"/>
      <c r="AF75" s="26"/>
      <c r="AG75" s="26"/>
      <c r="AH75" s="26"/>
      <c r="AI75" s="26"/>
      <c r="AJ75" s="26"/>
      <c r="AK75" s="26"/>
      <c r="AL75" s="26"/>
      <c r="AM75" s="28"/>
      <c r="AN75" s="28"/>
      <c r="AO75" s="28"/>
      <c r="AP75" s="28"/>
      <c r="AQ75" s="28"/>
      <c r="AR75" s="26"/>
      <c r="AS75" s="26"/>
      <c r="AT75" s="26"/>
      <c r="AW75" s="179">
        <v>11665</v>
      </c>
      <c r="AX75">
        <v>8</v>
      </c>
      <c r="AY75">
        <v>6</v>
      </c>
      <c r="AZ75">
        <v>37</v>
      </c>
      <c r="BA75">
        <v>4</v>
      </c>
    </row>
    <row r="76" spans="2:53" hidden="1" x14ac:dyDescent="0.15">
      <c r="O76" s="26"/>
      <c r="P76" s="26">
        <v>31</v>
      </c>
      <c r="Q76" s="172" t="s">
        <v>914</v>
      </c>
      <c r="R76" s="26">
        <v>7</v>
      </c>
      <c r="S76" s="26"/>
      <c r="T76" s="26"/>
      <c r="U76" s="26"/>
      <c r="V76" s="26"/>
      <c r="W76" s="26"/>
      <c r="X76" s="26"/>
      <c r="Y76" s="26">
        <v>72</v>
      </c>
      <c r="Z76" s="38">
        <v>1</v>
      </c>
      <c r="AA76" s="26" t="s">
        <v>868</v>
      </c>
      <c r="AB76" s="26"/>
      <c r="AC76" s="26"/>
      <c r="AD76" s="26"/>
      <c r="AE76" s="26"/>
      <c r="AF76" s="26"/>
      <c r="AG76" s="26"/>
      <c r="AH76" s="26"/>
      <c r="AI76" s="28"/>
      <c r="AJ76" s="26"/>
      <c r="AK76" s="26"/>
      <c r="AL76" s="26"/>
      <c r="AM76" s="28"/>
      <c r="AN76" s="28"/>
      <c r="AO76" s="28"/>
      <c r="AP76" s="28"/>
      <c r="AQ76" s="28"/>
      <c r="AR76" s="26"/>
      <c r="AS76" s="26"/>
      <c r="AT76" s="26"/>
      <c r="AW76" s="179">
        <v>11694</v>
      </c>
      <c r="AX76">
        <v>8</v>
      </c>
      <c r="AY76">
        <v>6</v>
      </c>
      <c r="AZ76">
        <v>38</v>
      </c>
      <c r="BA76">
        <v>3</v>
      </c>
    </row>
    <row r="77" spans="2:53" hidden="1" x14ac:dyDescent="0.15">
      <c r="O77" s="26"/>
      <c r="P77" s="26">
        <v>32</v>
      </c>
      <c r="Q77" s="172" t="s">
        <v>915</v>
      </c>
      <c r="R77" s="26">
        <v>8</v>
      </c>
      <c r="S77" s="26"/>
      <c r="T77" s="26"/>
      <c r="U77" s="26"/>
      <c r="V77" s="26"/>
      <c r="W77" s="26"/>
      <c r="X77" s="26"/>
      <c r="Y77" s="26">
        <v>82</v>
      </c>
      <c r="Z77" s="38">
        <v>2</v>
      </c>
      <c r="AA77" s="26" t="s">
        <v>866</v>
      </c>
      <c r="AB77" s="26"/>
      <c r="AC77" s="26"/>
      <c r="AD77" s="26"/>
      <c r="AE77" s="26"/>
      <c r="AF77" s="26"/>
      <c r="AG77" s="26"/>
      <c r="AH77" s="26"/>
      <c r="AI77" s="28"/>
      <c r="AJ77" s="26"/>
      <c r="AK77" s="26"/>
      <c r="AL77" s="26"/>
      <c r="AM77" s="28"/>
      <c r="AN77" s="28"/>
      <c r="AO77" s="28"/>
      <c r="AP77" s="28"/>
      <c r="AQ77" s="28"/>
      <c r="AR77" s="26"/>
      <c r="AS77" s="26"/>
      <c r="AT77" s="26"/>
      <c r="AW77" s="179">
        <v>11724</v>
      </c>
      <c r="AX77">
        <v>9</v>
      </c>
      <c r="AY77">
        <v>5</v>
      </c>
      <c r="AZ77">
        <v>39</v>
      </c>
      <c r="BA77">
        <v>2</v>
      </c>
    </row>
    <row r="78" spans="2:53" hidden="1" x14ac:dyDescent="0.15">
      <c r="O78" s="26"/>
      <c r="P78" s="26">
        <v>33</v>
      </c>
      <c r="Q78" s="172" t="s">
        <v>916</v>
      </c>
      <c r="R78" s="26">
        <v>9</v>
      </c>
      <c r="S78" s="26"/>
      <c r="T78" s="26"/>
      <c r="U78" s="26"/>
      <c r="V78" s="26"/>
      <c r="W78" s="26"/>
      <c r="X78" s="172" t="s">
        <v>862</v>
      </c>
      <c r="Y78" s="26">
        <v>92</v>
      </c>
      <c r="Z78" s="38">
        <v>3</v>
      </c>
      <c r="AA78" s="26" t="s">
        <v>870</v>
      </c>
      <c r="AB78" s="26"/>
      <c r="AC78" s="26"/>
      <c r="AD78" s="26"/>
      <c r="AE78" s="26"/>
      <c r="AF78" s="26"/>
      <c r="AG78" s="26"/>
      <c r="AH78" s="26"/>
      <c r="AI78" s="26"/>
      <c r="AJ78" s="26"/>
      <c r="AK78" s="26"/>
      <c r="AL78" s="26"/>
      <c r="AM78" s="28"/>
      <c r="AN78" s="28"/>
      <c r="AO78" s="28"/>
      <c r="AP78" s="28"/>
      <c r="AQ78" s="28"/>
      <c r="AR78" s="26"/>
      <c r="AS78" s="26"/>
      <c r="AT78" s="26"/>
      <c r="AW78" s="179">
        <v>11754</v>
      </c>
      <c r="AX78">
        <v>9</v>
      </c>
      <c r="AY78">
        <v>5</v>
      </c>
      <c r="AZ78">
        <v>40</v>
      </c>
      <c r="BA78">
        <v>1</v>
      </c>
    </row>
    <row r="79" spans="2:53" hidden="1" x14ac:dyDescent="0.15">
      <c r="O79" s="26"/>
      <c r="P79" s="26">
        <v>34</v>
      </c>
      <c r="Q79" s="172" t="s">
        <v>944</v>
      </c>
      <c r="R79" s="26">
        <v>10</v>
      </c>
      <c r="S79" s="26"/>
      <c r="T79" s="26"/>
      <c r="U79" s="26"/>
      <c r="V79" s="26"/>
      <c r="W79" s="26"/>
      <c r="X79" s="26"/>
      <c r="Y79" s="26">
        <v>13</v>
      </c>
      <c r="Z79" s="38">
        <v>3</v>
      </c>
      <c r="AA79" s="26" t="s">
        <v>870</v>
      </c>
      <c r="AB79" s="26"/>
      <c r="AC79" s="26"/>
      <c r="AD79" s="26"/>
      <c r="AE79" s="26"/>
      <c r="AF79" s="26"/>
      <c r="AG79" s="26"/>
      <c r="AH79" s="26"/>
      <c r="AI79" s="26"/>
      <c r="AJ79" s="26"/>
      <c r="AK79" s="26"/>
      <c r="AL79" s="26"/>
      <c r="AM79" s="28"/>
      <c r="AN79" s="28"/>
      <c r="AO79" s="28"/>
      <c r="AP79" s="28"/>
      <c r="AQ79" s="28"/>
      <c r="AR79" s="26"/>
      <c r="AS79" s="26"/>
      <c r="AT79" s="26"/>
      <c r="AW79" s="179">
        <v>11784</v>
      </c>
      <c r="AX79">
        <v>9</v>
      </c>
      <c r="AY79">
        <v>5</v>
      </c>
      <c r="AZ79">
        <v>41</v>
      </c>
      <c r="BA79">
        <v>9</v>
      </c>
    </row>
    <row r="80" spans="2:53" hidden="1" x14ac:dyDescent="0.15">
      <c r="O80" s="26"/>
      <c r="P80" s="26">
        <v>35</v>
      </c>
      <c r="Q80" s="172" t="s">
        <v>917</v>
      </c>
      <c r="R80" s="26">
        <v>11</v>
      </c>
      <c r="S80" s="26"/>
      <c r="T80" s="26"/>
      <c r="U80" s="26"/>
      <c r="V80" s="26"/>
      <c r="W80" s="26"/>
      <c r="X80" s="26"/>
      <c r="Y80" s="26">
        <v>23</v>
      </c>
      <c r="Z80" s="38">
        <v>4</v>
      </c>
      <c r="AA80" s="26" t="s">
        <v>872</v>
      </c>
      <c r="AB80" s="26"/>
      <c r="AC80" s="26"/>
      <c r="AD80" s="26"/>
      <c r="AE80" s="26"/>
      <c r="AF80" s="26"/>
      <c r="AG80" s="26"/>
      <c r="AH80" s="26"/>
      <c r="AI80" s="26"/>
      <c r="AJ80" s="26"/>
      <c r="AK80" s="26"/>
      <c r="AL80" s="26"/>
      <c r="AM80" s="28"/>
      <c r="AN80" s="28"/>
      <c r="AO80" s="28"/>
      <c r="AP80" s="28"/>
      <c r="AQ80" s="28"/>
      <c r="AR80" s="26"/>
      <c r="AS80" s="26"/>
      <c r="AT80" s="26"/>
      <c r="AW80" s="179">
        <v>11815</v>
      </c>
      <c r="AX80">
        <v>9</v>
      </c>
      <c r="AY80">
        <v>5</v>
      </c>
      <c r="AZ80">
        <v>42</v>
      </c>
      <c r="BA80">
        <v>8</v>
      </c>
    </row>
    <row r="81" spans="15:53" hidden="1" x14ac:dyDescent="0.15">
      <c r="O81" s="26"/>
      <c r="P81" s="26">
        <v>36</v>
      </c>
      <c r="Q81" s="172" t="s">
        <v>918</v>
      </c>
      <c r="R81" s="26">
        <v>12</v>
      </c>
      <c r="S81" s="26"/>
      <c r="T81" s="26"/>
      <c r="U81" s="26"/>
      <c r="V81" s="26"/>
      <c r="W81" s="26"/>
      <c r="X81" s="26"/>
      <c r="Y81" s="26">
        <v>33</v>
      </c>
      <c r="Z81" s="38">
        <v>4</v>
      </c>
      <c r="AA81" s="26" t="s">
        <v>872</v>
      </c>
      <c r="AB81" s="26"/>
      <c r="AC81" s="26"/>
      <c r="AD81" s="26"/>
      <c r="AE81" s="26"/>
      <c r="AF81" s="26"/>
      <c r="AG81" s="26"/>
      <c r="AH81" s="26"/>
      <c r="AI81" s="26"/>
      <c r="AJ81" s="26"/>
      <c r="AK81" s="26"/>
      <c r="AL81" s="26"/>
      <c r="AM81" s="28"/>
      <c r="AN81" s="28"/>
      <c r="AO81" s="28"/>
      <c r="AP81" s="28"/>
      <c r="AQ81" s="28"/>
      <c r="AR81" s="26"/>
      <c r="AS81" s="26"/>
      <c r="AT81" s="26"/>
      <c r="AW81" s="179">
        <v>11846</v>
      </c>
      <c r="AX81">
        <v>9</v>
      </c>
      <c r="AY81">
        <v>5</v>
      </c>
      <c r="AZ81">
        <v>43</v>
      </c>
      <c r="BA81">
        <v>7</v>
      </c>
    </row>
    <row r="82" spans="15:53" hidden="1" x14ac:dyDescent="0.15">
      <c r="O82" s="26"/>
      <c r="P82" s="26">
        <v>37</v>
      </c>
      <c r="Q82" s="172" t="s">
        <v>919</v>
      </c>
      <c r="R82" s="26">
        <v>1</v>
      </c>
      <c r="S82" s="26"/>
      <c r="T82" s="26"/>
      <c r="U82" s="26"/>
      <c r="V82" s="26"/>
      <c r="W82" s="26"/>
      <c r="X82" s="26"/>
      <c r="Y82" s="26">
        <v>43</v>
      </c>
      <c r="Z82" s="38">
        <v>6</v>
      </c>
      <c r="AA82" s="26" t="s">
        <v>874</v>
      </c>
      <c r="AB82" s="26"/>
      <c r="AC82" s="26"/>
      <c r="AD82" s="26"/>
      <c r="AE82" s="26"/>
      <c r="AF82" s="26"/>
      <c r="AG82" s="26"/>
      <c r="AH82" s="26"/>
      <c r="AI82" s="26"/>
      <c r="AJ82" s="26"/>
      <c r="AK82" s="26"/>
      <c r="AL82" s="26"/>
      <c r="AM82" s="28"/>
      <c r="AN82" s="28"/>
      <c r="AO82" s="28"/>
      <c r="AP82" s="28"/>
      <c r="AQ82" s="28"/>
      <c r="AR82" s="26"/>
      <c r="AS82" s="26"/>
      <c r="AT82" s="26"/>
      <c r="AW82" s="179">
        <v>11877</v>
      </c>
      <c r="AX82">
        <v>9</v>
      </c>
      <c r="AY82">
        <v>5</v>
      </c>
      <c r="AZ82">
        <v>44</v>
      </c>
      <c r="BA82">
        <v>6</v>
      </c>
    </row>
    <row r="83" spans="15:53" hidden="1" x14ac:dyDescent="0.15">
      <c r="O83" s="26"/>
      <c r="P83" s="26">
        <v>38</v>
      </c>
      <c r="Q83" s="172" t="s">
        <v>920</v>
      </c>
      <c r="R83" s="26">
        <v>2</v>
      </c>
      <c r="S83" s="26"/>
      <c r="T83" s="26"/>
      <c r="U83" s="26"/>
      <c r="V83" s="26"/>
      <c r="W83" s="26"/>
      <c r="X83" s="26"/>
      <c r="Y83" s="26">
        <v>53</v>
      </c>
      <c r="Z83" s="38">
        <v>7</v>
      </c>
      <c r="AA83" s="26" t="s">
        <v>876</v>
      </c>
      <c r="AB83" s="26"/>
      <c r="AC83" s="26"/>
      <c r="AD83" s="26"/>
      <c r="AE83" s="26"/>
      <c r="AF83" s="26"/>
      <c r="AG83" s="26"/>
      <c r="AH83" s="26"/>
      <c r="AI83" s="26"/>
      <c r="AJ83" s="26"/>
      <c r="AK83" s="26"/>
      <c r="AL83" s="26"/>
      <c r="AM83" s="28"/>
      <c r="AN83" s="28"/>
      <c r="AO83" s="28"/>
      <c r="AP83" s="28"/>
      <c r="AQ83" s="28"/>
      <c r="AR83" s="26"/>
      <c r="AS83" s="26"/>
      <c r="AT83" s="26"/>
      <c r="AW83" s="179">
        <v>11909</v>
      </c>
      <c r="AX83">
        <v>9</v>
      </c>
      <c r="AY83">
        <v>5</v>
      </c>
      <c r="AZ83">
        <v>45</v>
      </c>
      <c r="BA83">
        <v>5</v>
      </c>
    </row>
    <row r="84" spans="15:53" hidden="1" x14ac:dyDescent="0.15">
      <c r="O84" s="26"/>
      <c r="P84" s="26">
        <v>39</v>
      </c>
      <c r="Q84" s="172" t="s">
        <v>921</v>
      </c>
      <c r="R84" s="26">
        <v>3</v>
      </c>
      <c r="S84" s="26"/>
      <c r="T84" s="26"/>
      <c r="U84" s="26"/>
      <c r="V84" s="26"/>
      <c r="W84" s="26"/>
      <c r="X84" s="26"/>
      <c r="Y84" s="26">
        <v>63</v>
      </c>
      <c r="Z84" s="38">
        <v>8</v>
      </c>
      <c r="AA84" s="26" t="s">
        <v>878</v>
      </c>
      <c r="AB84" s="26"/>
      <c r="AC84" s="26"/>
      <c r="AD84" s="26"/>
      <c r="AE84" s="26"/>
      <c r="AF84" s="26"/>
      <c r="AG84" s="26"/>
      <c r="AH84" s="26"/>
      <c r="AI84" s="26"/>
      <c r="AJ84" s="26"/>
      <c r="AK84" s="26"/>
      <c r="AL84" s="26"/>
      <c r="AM84" s="28"/>
      <c r="AN84" s="28"/>
      <c r="AO84" s="28"/>
      <c r="AP84" s="28"/>
      <c r="AQ84" s="28"/>
      <c r="AR84" s="26"/>
      <c r="AS84" s="26"/>
      <c r="AT84" s="26"/>
      <c r="AW84" s="179">
        <v>11940</v>
      </c>
      <c r="AX84">
        <v>9</v>
      </c>
      <c r="AY84">
        <v>5</v>
      </c>
      <c r="AZ84">
        <v>46</v>
      </c>
      <c r="BA84">
        <v>4</v>
      </c>
    </row>
    <row r="85" spans="15:53" hidden="1" x14ac:dyDescent="0.15">
      <c r="O85" s="26"/>
      <c r="P85" s="26">
        <v>40</v>
      </c>
      <c r="Q85" s="172" t="s">
        <v>922</v>
      </c>
      <c r="R85" s="26">
        <v>4</v>
      </c>
      <c r="S85" s="26"/>
      <c r="T85" s="26"/>
      <c r="U85" s="26"/>
      <c r="V85" s="26"/>
      <c r="W85" s="26"/>
      <c r="X85" s="26"/>
      <c r="Y85" s="26">
        <v>73</v>
      </c>
      <c r="Z85" s="38">
        <v>9</v>
      </c>
      <c r="AA85" s="26" t="s">
        <v>880</v>
      </c>
      <c r="AB85" s="26"/>
      <c r="AC85" s="26"/>
      <c r="AD85" s="26"/>
      <c r="AE85" s="26"/>
      <c r="AF85" s="26"/>
      <c r="AG85" s="26"/>
      <c r="AH85" s="26"/>
      <c r="AI85" s="26"/>
      <c r="AJ85" s="26"/>
      <c r="AK85" s="26"/>
      <c r="AL85" s="26"/>
      <c r="AM85" s="28"/>
      <c r="AN85" s="28"/>
      <c r="AO85" s="28"/>
      <c r="AP85" s="28"/>
      <c r="AQ85" s="28"/>
      <c r="AR85" s="26"/>
      <c r="AS85" s="26"/>
      <c r="AT85" s="26"/>
      <c r="AW85" s="179">
        <v>11970</v>
      </c>
      <c r="AX85">
        <v>9</v>
      </c>
      <c r="AY85">
        <v>5</v>
      </c>
      <c r="AZ85">
        <v>47</v>
      </c>
      <c r="BA85">
        <v>3</v>
      </c>
    </row>
    <row r="86" spans="15:53" hidden="1" x14ac:dyDescent="0.15">
      <c r="O86" s="26"/>
      <c r="P86" s="26">
        <v>41</v>
      </c>
      <c r="Q86" s="172" t="s">
        <v>923</v>
      </c>
      <c r="R86" s="26">
        <v>5</v>
      </c>
      <c r="S86" s="26"/>
      <c r="T86" s="26"/>
      <c r="U86" s="26"/>
      <c r="V86" s="26"/>
      <c r="W86" s="26"/>
      <c r="X86" s="26"/>
      <c r="Y86" s="26">
        <v>83</v>
      </c>
      <c r="Z86" s="38">
        <v>1</v>
      </c>
      <c r="AA86" s="26" t="s">
        <v>868</v>
      </c>
      <c r="AB86" s="26"/>
      <c r="AC86" s="26"/>
      <c r="AD86" s="26"/>
      <c r="AE86" s="26"/>
      <c r="AF86" s="26"/>
      <c r="AG86" s="26"/>
      <c r="AH86" s="26"/>
      <c r="AI86" s="28"/>
      <c r="AJ86" s="26"/>
      <c r="AK86" s="26"/>
      <c r="AL86" s="26"/>
      <c r="AM86" s="28"/>
      <c r="AN86" s="28"/>
      <c r="AO86" s="28"/>
      <c r="AP86" s="28"/>
      <c r="AQ86" s="28"/>
      <c r="AR86" s="26"/>
      <c r="AS86" s="26"/>
      <c r="AT86" s="26"/>
      <c r="AW86" s="179">
        <v>12000</v>
      </c>
      <c r="AX86">
        <v>9</v>
      </c>
      <c r="AY86">
        <v>5</v>
      </c>
      <c r="AZ86">
        <v>48</v>
      </c>
      <c r="BA86">
        <v>2</v>
      </c>
    </row>
    <row r="87" spans="15:53" hidden="1" x14ac:dyDescent="0.15">
      <c r="O87" s="26"/>
      <c r="P87" s="26">
        <v>42</v>
      </c>
      <c r="Q87" s="172" t="s">
        <v>924</v>
      </c>
      <c r="R87" s="26">
        <v>6</v>
      </c>
      <c r="S87" s="26"/>
      <c r="T87" s="26"/>
      <c r="U87" s="26"/>
      <c r="V87" s="26"/>
      <c r="W87" s="26"/>
      <c r="X87" s="26"/>
      <c r="Y87" s="26">
        <v>93</v>
      </c>
      <c r="Z87" s="38">
        <v>2</v>
      </c>
      <c r="AA87" s="26" t="s">
        <v>866</v>
      </c>
      <c r="AB87" s="26"/>
      <c r="AC87" s="26"/>
      <c r="AD87" s="26"/>
      <c r="AE87" s="26"/>
      <c r="AF87" s="26"/>
      <c r="AG87" s="26"/>
      <c r="AH87" s="26"/>
      <c r="AI87" s="28"/>
      <c r="AJ87" s="26"/>
      <c r="AK87" s="26"/>
      <c r="AL87" s="26"/>
      <c r="AM87" s="28"/>
      <c r="AN87" s="28"/>
      <c r="AO87" s="28"/>
      <c r="AP87" s="28"/>
      <c r="AQ87" s="28"/>
      <c r="AR87" s="26"/>
      <c r="AS87" s="26"/>
      <c r="AT87" s="26"/>
      <c r="AW87" s="179">
        <v>12030</v>
      </c>
      <c r="AX87">
        <v>9</v>
      </c>
      <c r="AY87">
        <v>5</v>
      </c>
      <c r="AZ87">
        <v>49</v>
      </c>
      <c r="BA87">
        <v>1</v>
      </c>
    </row>
    <row r="88" spans="15:53" hidden="1" x14ac:dyDescent="0.15">
      <c r="O88" s="26"/>
      <c r="P88" s="26">
        <v>43</v>
      </c>
      <c r="Q88" s="172" t="s">
        <v>925</v>
      </c>
      <c r="R88" s="26">
        <v>7</v>
      </c>
      <c r="S88" s="26"/>
      <c r="T88" s="26"/>
      <c r="U88" s="26"/>
      <c r="V88" s="26"/>
      <c r="W88" s="26"/>
      <c r="X88" s="26"/>
      <c r="Y88" s="26">
        <v>14</v>
      </c>
      <c r="Z88" s="38">
        <v>2</v>
      </c>
      <c r="AA88" s="26" t="s">
        <v>866</v>
      </c>
      <c r="AB88" s="26"/>
      <c r="AC88" s="26"/>
      <c r="AD88" s="26"/>
      <c r="AE88" s="26"/>
      <c r="AF88" s="26"/>
      <c r="AG88" s="26"/>
      <c r="AH88" s="26"/>
      <c r="AI88" s="28"/>
      <c r="AJ88" s="26"/>
      <c r="AK88" s="26"/>
      <c r="AL88" s="26"/>
      <c r="AM88" s="28"/>
      <c r="AN88" s="28"/>
      <c r="AO88" s="28"/>
      <c r="AP88" s="28"/>
      <c r="AQ88" s="28"/>
      <c r="AR88" s="26"/>
      <c r="AS88" s="26"/>
      <c r="AT88" s="26"/>
      <c r="AW88" s="179">
        <v>12060</v>
      </c>
      <c r="AX88">
        <v>9</v>
      </c>
      <c r="AY88">
        <v>5</v>
      </c>
      <c r="AZ88">
        <v>50</v>
      </c>
      <c r="BA88">
        <v>9</v>
      </c>
    </row>
    <row r="89" spans="15:53" hidden="1" x14ac:dyDescent="0.15">
      <c r="O89" s="26"/>
      <c r="P89" s="26">
        <v>44</v>
      </c>
      <c r="Q89" s="172" t="s">
        <v>926</v>
      </c>
      <c r="R89" s="26">
        <v>8</v>
      </c>
      <c r="S89" s="26"/>
      <c r="T89" s="26"/>
      <c r="U89" s="26"/>
      <c r="V89" s="26"/>
      <c r="W89" s="26"/>
      <c r="X89" s="26"/>
      <c r="Y89" s="26">
        <v>24</v>
      </c>
      <c r="Z89" s="38">
        <v>3</v>
      </c>
      <c r="AA89" s="26" t="s">
        <v>870</v>
      </c>
      <c r="AB89" s="26"/>
      <c r="AC89" s="26"/>
      <c r="AD89" s="26"/>
      <c r="AE89" s="26"/>
      <c r="AF89" s="26"/>
      <c r="AG89" s="26"/>
      <c r="AH89" s="26"/>
      <c r="AI89" s="26"/>
      <c r="AJ89" s="26"/>
      <c r="AK89" s="26"/>
      <c r="AL89" s="26"/>
      <c r="AM89" s="28"/>
      <c r="AN89" s="28"/>
      <c r="AO89" s="28"/>
      <c r="AP89" s="28"/>
      <c r="AQ89" s="28"/>
      <c r="AR89" s="26"/>
      <c r="AS89" s="26"/>
      <c r="AT89" s="26"/>
      <c r="AW89" s="179">
        <v>12089</v>
      </c>
      <c r="AX89">
        <v>10</v>
      </c>
      <c r="AY89">
        <v>4</v>
      </c>
      <c r="AZ89">
        <v>51</v>
      </c>
      <c r="BA89">
        <v>8</v>
      </c>
    </row>
    <row r="90" spans="15:53" hidden="1" x14ac:dyDescent="0.15">
      <c r="O90" s="26"/>
      <c r="P90" s="26">
        <v>45</v>
      </c>
      <c r="Q90" s="172" t="s">
        <v>927</v>
      </c>
      <c r="R90" s="26">
        <v>9</v>
      </c>
      <c r="S90" s="26"/>
      <c r="T90" s="26"/>
      <c r="U90" s="26"/>
      <c r="V90" s="26"/>
      <c r="W90" s="26"/>
      <c r="X90" s="26"/>
      <c r="Y90" s="26">
        <v>34</v>
      </c>
      <c r="Z90" s="38">
        <v>4</v>
      </c>
      <c r="AA90" s="26" t="s">
        <v>872</v>
      </c>
      <c r="AB90" s="26"/>
      <c r="AC90" s="26"/>
      <c r="AD90" s="26"/>
      <c r="AE90" s="26"/>
      <c r="AF90" s="26"/>
      <c r="AG90" s="26"/>
      <c r="AH90" s="26"/>
      <c r="AI90" s="26"/>
      <c r="AJ90" s="26"/>
      <c r="AK90" s="26"/>
      <c r="AL90" s="26"/>
      <c r="AM90" s="28"/>
      <c r="AN90" s="28"/>
      <c r="AO90" s="28"/>
      <c r="AP90" s="28"/>
      <c r="AQ90" s="28"/>
      <c r="AR90" s="26"/>
      <c r="AS90" s="26"/>
      <c r="AT90" s="26"/>
      <c r="AW90" s="179">
        <v>12119</v>
      </c>
      <c r="AX90">
        <v>10</v>
      </c>
      <c r="AY90">
        <v>4</v>
      </c>
      <c r="AZ90">
        <v>52</v>
      </c>
      <c r="BA90">
        <v>7</v>
      </c>
    </row>
    <row r="91" spans="15:53" hidden="1" x14ac:dyDescent="0.15">
      <c r="O91" s="26"/>
      <c r="P91" s="26">
        <v>46</v>
      </c>
      <c r="Q91" s="172" t="s">
        <v>928</v>
      </c>
      <c r="R91" s="26">
        <v>10</v>
      </c>
      <c r="S91" s="26"/>
      <c r="T91" s="26"/>
      <c r="U91" s="26"/>
      <c r="V91" s="26"/>
      <c r="W91" s="26"/>
      <c r="X91" s="26"/>
      <c r="Y91" s="26">
        <v>44</v>
      </c>
      <c r="Z91" s="38">
        <v>3</v>
      </c>
      <c r="AA91" s="26" t="s">
        <v>870</v>
      </c>
      <c r="AB91" s="26"/>
      <c r="AC91" s="26"/>
      <c r="AD91" s="26"/>
      <c r="AE91" s="26"/>
      <c r="AF91" s="26"/>
      <c r="AG91" s="26"/>
      <c r="AH91" s="26"/>
      <c r="AI91" s="26"/>
      <c r="AJ91" s="26"/>
      <c r="AK91" s="26"/>
      <c r="AL91" s="26"/>
      <c r="AM91" s="28"/>
      <c r="AN91" s="28"/>
      <c r="AO91" s="28"/>
      <c r="AP91" s="28"/>
      <c r="AQ91" s="28"/>
      <c r="AR91" s="26"/>
      <c r="AS91" s="26"/>
      <c r="AT91" s="26"/>
      <c r="AW91" s="179">
        <v>12149</v>
      </c>
      <c r="AX91">
        <v>10</v>
      </c>
      <c r="AY91">
        <v>4</v>
      </c>
      <c r="AZ91">
        <v>53</v>
      </c>
      <c r="BA91">
        <v>6</v>
      </c>
    </row>
    <row r="92" spans="15:53" hidden="1" x14ac:dyDescent="0.15">
      <c r="O92" s="26"/>
      <c r="P92" s="26">
        <v>47</v>
      </c>
      <c r="Q92" s="172" t="s">
        <v>929</v>
      </c>
      <c r="R92" s="26">
        <v>11</v>
      </c>
      <c r="S92" s="26"/>
      <c r="T92" s="26"/>
      <c r="U92" s="26"/>
      <c r="V92" s="26"/>
      <c r="W92" s="26"/>
      <c r="X92" s="26"/>
      <c r="Y92" s="26">
        <v>54</v>
      </c>
      <c r="Z92" s="38">
        <v>6</v>
      </c>
      <c r="AA92" s="26" t="s">
        <v>874</v>
      </c>
      <c r="AB92" s="26"/>
      <c r="AC92" s="26"/>
      <c r="AD92" s="26"/>
      <c r="AE92" s="26"/>
      <c r="AF92" s="26"/>
      <c r="AG92" s="26"/>
      <c r="AH92" s="26"/>
      <c r="AI92" s="26"/>
      <c r="AJ92" s="26"/>
      <c r="AK92" s="26"/>
      <c r="AL92" s="26"/>
      <c r="AM92" s="28"/>
      <c r="AN92" s="28"/>
      <c r="AO92" s="28"/>
      <c r="AP92" s="28"/>
      <c r="AQ92" s="28"/>
      <c r="AR92" s="26"/>
      <c r="AS92" s="26"/>
      <c r="AT92" s="26"/>
      <c r="AW92" s="179">
        <v>12180</v>
      </c>
      <c r="AX92">
        <v>10</v>
      </c>
      <c r="AY92">
        <v>4</v>
      </c>
      <c r="AZ92">
        <v>54</v>
      </c>
      <c r="BA92">
        <v>5</v>
      </c>
    </row>
    <row r="93" spans="15:53" hidden="1" x14ac:dyDescent="0.15">
      <c r="O93" s="26"/>
      <c r="P93" s="26">
        <v>48</v>
      </c>
      <c r="Q93" s="172" t="s">
        <v>930</v>
      </c>
      <c r="R93" s="26">
        <v>12</v>
      </c>
      <c r="S93" s="26"/>
      <c r="T93" s="26"/>
      <c r="U93" s="26"/>
      <c r="V93" s="26"/>
      <c r="W93" s="26"/>
      <c r="X93" s="26"/>
      <c r="Y93" s="26">
        <v>64</v>
      </c>
      <c r="Z93" s="38">
        <v>7</v>
      </c>
      <c r="AA93" s="26" t="s">
        <v>876</v>
      </c>
      <c r="AB93" s="26"/>
      <c r="AC93" s="26"/>
      <c r="AD93" s="26"/>
      <c r="AE93" s="26"/>
      <c r="AF93" s="26"/>
      <c r="AG93" s="26"/>
      <c r="AH93" s="26"/>
      <c r="AI93" s="26"/>
      <c r="AJ93" s="26"/>
      <c r="AK93" s="26"/>
      <c r="AL93" s="26"/>
      <c r="AM93" s="26"/>
      <c r="AN93" s="26"/>
      <c r="AO93" s="26"/>
      <c r="AP93" s="26"/>
      <c r="AQ93" s="26"/>
      <c r="AR93" s="26"/>
      <c r="AS93" s="26"/>
      <c r="AT93" s="26"/>
      <c r="AW93" s="179">
        <v>12211</v>
      </c>
      <c r="AX93">
        <v>10</v>
      </c>
      <c r="AY93">
        <v>4</v>
      </c>
      <c r="AZ93">
        <v>55</v>
      </c>
      <c r="BA93">
        <v>4</v>
      </c>
    </row>
    <row r="94" spans="15:53" hidden="1" x14ac:dyDescent="0.15">
      <c r="O94" s="26"/>
      <c r="P94" s="26">
        <v>49</v>
      </c>
      <c r="Q94" s="172" t="s">
        <v>931</v>
      </c>
      <c r="R94" s="26">
        <v>1</v>
      </c>
      <c r="S94" s="26"/>
      <c r="T94" s="26"/>
      <c r="U94" s="26"/>
      <c r="V94" s="26"/>
      <c r="W94" s="26"/>
      <c r="X94" s="26"/>
      <c r="Y94" s="26">
        <v>74</v>
      </c>
      <c r="Z94" s="38">
        <v>8</v>
      </c>
      <c r="AA94" s="26" t="s">
        <v>878</v>
      </c>
      <c r="AB94" s="26"/>
      <c r="AC94" s="26"/>
      <c r="AD94" s="26"/>
      <c r="AE94" s="26"/>
      <c r="AF94" s="26"/>
      <c r="AG94" s="26"/>
      <c r="AH94" s="26"/>
      <c r="AI94" s="26"/>
      <c r="AJ94" s="26"/>
      <c r="AK94" s="26"/>
      <c r="AL94" s="26"/>
      <c r="AM94" s="26"/>
      <c r="AN94" s="26"/>
      <c r="AO94" s="26"/>
      <c r="AP94" s="26"/>
      <c r="AQ94" s="26"/>
      <c r="AR94" s="26"/>
      <c r="AS94" s="26"/>
      <c r="AT94" s="26"/>
      <c r="AW94" s="179">
        <v>12242</v>
      </c>
      <c r="AX94">
        <v>10</v>
      </c>
      <c r="AY94">
        <v>4</v>
      </c>
      <c r="AZ94">
        <v>56</v>
      </c>
      <c r="BA94">
        <v>3</v>
      </c>
    </row>
    <row r="95" spans="15:53" hidden="1" x14ac:dyDescent="0.15">
      <c r="O95" s="26"/>
      <c r="P95" s="26">
        <v>50</v>
      </c>
      <c r="Q95" s="172" t="s">
        <v>932</v>
      </c>
      <c r="R95" s="26">
        <v>2</v>
      </c>
      <c r="S95" s="26"/>
      <c r="T95" s="26"/>
      <c r="U95" s="26"/>
      <c r="V95" s="26"/>
      <c r="W95" s="26"/>
      <c r="X95" s="26"/>
      <c r="Y95" s="26">
        <v>84</v>
      </c>
      <c r="Z95" s="38">
        <v>9</v>
      </c>
      <c r="AA95" s="26" t="s">
        <v>880</v>
      </c>
      <c r="AB95" s="26"/>
      <c r="AC95" s="26"/>
      <c r="AD95" s="26"/>
      <c r="AE95" s="26"/>
      <c r="AF95" s="26"/>
      <c r="AG95" s="26"/>
      <c r="AH95" s="26"/>
      <c r="AI95" s="26"/>
      <c r="AJ95" s="26"/>
      <c r="AK95" s="26"/>
      <c r="AL95" s="26"/>
      <c r="AM95" s="26"/>
      <c r="AN95" s="26"/>
      <c r="AO95" s="26"/>
      <c r="AP95" s="26"/>
      <c r="AQ95" s="26"/>
      <c r="AR95" s="26"/>
      <c r="AS95" s="26"/>
      <c r="AT95" s="26"/>
      <c r="AW95" s="179">
        <v>12274</v>
      </c>
      <c r="AX95">
        <v>10</v>
      </c>
      <c r="AY95">
        <v>4</v>
      </c>
      <c r="AZ95">
        <v>57</v>
      </c>
      <c r="BA95">
        <v>2</v>
      </c>
    </row>
    <row r="96" spans="15:53" hidden="1" x14ac:dyDescent="0.15">
      <c r="O96" s="26"/>
      <c r="P96" s="26">
        <v>51</v>
      </c>
      <c r="Q96" s="172" t="s">
        <v>933</v>
      </c>
      <c r="R96" s="26">
        <v>3</v>
      </c>
      <c r="S96" s="26"/>
      <c r="T96" s="26"/>
      <c r="U96" s="26"/>
      <c r="V96" s="26"/>
      <c r="W96" s="26"/>
      <c r="X96" s="26"/>
      <c r="Y96" s="26">
        <v>94</v>
      </c>
      <c r="Z96" s="38">
        <v>1</v>
      </c>
      <c r="AA96" s="26" t="s">
        <v>868</v>
      </c>
      <c r="AB96" s="26"/>
      <c r="AC96" s="26"/>
      <c r="AD96" s="26"/>
      <c r="AE96" s="26"/>
      <c r="AF96" s="26"/>
      <c r="AG96" s="26"/>
      <c r="AH96" s="26"/>
      <c r="AI96" s="28"/>
      <c r="AJ96" s="26"/>
      <c r="AK96" s="26"/>
      <c r="AL96" s="26"/>
      <c r="AM96" s="26"/>
      <c r="AN96" s="26"/>
      <c r="AO96" s="26"/>
      <c r="AP96" s="26"/>
      <c r="AQ96" s="26"/>
      <c r="AR96" s="26"/>
      <c r="AS96" s="26"/>
      <c r="AT96" s="26"/>
      <c r="AW96" s="179">
        <v>12305</v>
      </c>
      <c r="AX96">
        <v>10</v>
      </c>
      <c r="AY96">
        <v>4</v>
      </c>
      <c r="AZ96">
        <v>58</v>
      </c>
      <c r="BA96">
        <v>1</v>
      </c>
    </row>
    <row r="97" spans="15:53" hidden="1" x14ac:dyDescent="0.15">
      <c r="O97" s="26"/>
      <c r="P97" s="26">
        <v>52</v>
      </c>
      <c r="Q97" s="172" t="s">
        <v>934</v>
      </c>
      <c r="R97" s="26">
        <v>4</v>
      </c>
      <c r="S97" s="26"/>
      <c r="T97" s="26"/>
      <c r="U97" s="26"/>
      <c r="V97" s="26"/>
      <c r="W97" s="26"/>
      <c r="X97" s="26"/>
      <c r="Y97" s="26">
        <v>15</v>
      </c>
      <c r="Z97" s="38">
        <v>1</v>
      </c>
      <c r="AA97" s="26" t="s">
        <v>868</v>
      </c>
      <c r="AB97" s="26"/>
      <c r="AC97" s="26"/>
      <c r="AD97" s="26"/>
      <c r="AE97" s="26"/>
      <c r="AF97" s="26"/>
      <c r="AG97" s="26"/>
      <c r="AH97" s="26"/>
      <c r="AI97" s="28"/>
      <c r="AJ97" s="26"/>
      <c r="AK97" s="26"/>
      <c r="AL97" s="26"/>
      <c r="AM97" s="26"/>
      <c r="AN97" s="26"/>
      <c r="AO97" s="26"/>
      <c r="AP97" s="26"/>
      <c r="AQ97" s="26"/>
      <c r="AR97" s="26"/>
      <c r="AS97" s="26"/>
      <c r="AT97" s="26"/>
      <c r="AW97" s="179">
        <v>12336</v>
      </c>
      <c r="AX97">
        <v>10</v>
      </c>
      <c r="AY97">
        <v>4</v>
      </c>
      <c r="AZ97">
        <v>59</v>
      </c>
      <c r="BA97">
        <v>9</v>
      </c>
    </row>
    <row r="98" spans="15:53" hidden="1" x14ac:dyDescent="0.15">
      <c r="O98" s="26"/>
      <c r="P98" s="26">
        <v>53</v>
      </c>
      <c r="Q98" s="172" t="s">
        <v>935</v>
      </c>
      <c r="R98" s="26">
        <v>5</v>
      </c>
      <c r="S98" s="26"/>
      <c r="T98" s="26"/>
      <c r="U98" s="26"/>
      <c r="V98" s="26"/>
      <c r="W98" s="26"/>
      <c r="X98" s="26"/>
      <c r="Y98" s="26">
        <v>25</v>
      </c>
      <c r="Z98" s="38">
        <v>2</v>
      </c>
      <c r="AA98" s="26" t="s">
        <v>866</v>
      </c>
      <c r="AB98" s="26"/>
      <c r="AC98" s="26"/>
      <c r="AD98" s="26"/>
      <c r="AE98" s="26"/>
      <c r="AF98" s="26"/>
      <c r="AG98" s="26"/>
      <c r="AH98" s="26"/>
      <c r="AI98" s="28"/>
      <c r="AJ98" s="26"/>
      <c r="AK98" s="26"/>
      <c r="AL98" s="26"/>
      <c r="AM98" s="26"/>
      <c r="AN98" s="26"/>
      <c r="AO98" s="26"/>
      <c r="AP98" s="26"/>
      <c r="AQ98" s="26"/>
      <c r="AR98" s="26"/>
      <c r="AS98" s="26"/>
      <c r="AT98" s="26"/>
      <c r="AW98" s="179">
        <v>12366</v>
      </c>
      <c r="AX98">
        <v>10</v>
      </c>
      <c r="AY98">
        <v>4</v>
      </c>
      <c r="AZ98">
        <v>60</v>
      </c>
      <c r="BA98">
        <v>8</v>
      </c>
    </row>
    <row r="99" spans="15:53" hidden="1" x14ac:dyDescent="0.15">
      <c r="O99" s="26"/>
      <c r="P99" s="26">
        <v>54</v>
      </c>
      <c r="Q99" s="172" t="s">
        <v>936</v>
      </c>
      <c r="R99" s="26">
        <v>6</v>
      </c>
      <c r="S99" s="26"/>
      <c r="T99" s="26"/>
      <c r="U99" s="26"/>
      <c r="V99" s="26"/>
      <c r="W99" s="26"/>
      <c r="X99" s="26"/>
      <c r="Y99" s="26">
        <v>35</v>
      </c>
      <c r="Z99" s="38">
        <v>3</v>
      </c>
      <c r="AA99" s="26" t="s">
        <v>870</v>
      </c>
      <c r="AB99" s="26"/>
      <c r="AC99" s="26"/>
      <c r="AD99" s="26"/>
      <c r="AE99" s="26"/>
      <c r="AF99" s="26"/>
      <c r="AG99" s="26"/>
      <c r="AH99" s="26"/>
      <c r="AI99" s="26"/>
      <c r="AJ99" s="26"/>
      <c r="AK99" s="26"/>
      <c r="AL99" s="26"/>
      <c r="AM99" s="26"/>
      <c r="AN99" s="26"/>
      <c r="AO99" s="26"/>
      <c r="AP99" s="26"/>
      <c r="AQ99" s="26"/>
      <c r="AR99" s="26"/>
      <c r="AS99" s="26"/>
      <c r="AT99" s="26"/>
      <c r="AW99" s="179">
        <v>12395</v>
      </c>
      <c r="AX99">
        <v>10</v>
      </c>
      <c r="AY99">
        <v>4</v>
      </c>
      <c r="AZ99">
        <v>1</v>
      </c>
      <c r="BA99">
        <v>7</v>
      </c>
    </row>
    <row r="100" spans="15:53" hidden="1" x14ac:dyDescent="0.15">
      <c r="O100" s="26"/>
      <c r="P100" s="26">
        <v>55</v>
      </c>
      <c r="Q100" s="172" t="s">
        <v>937</v>
      </c>
      <c r="R100" s="26">
        <v>7</v>
      </c>
      <c r="S100" s="26"/>
      <c r="T100" s="26"/>
      <c r="U100" s="26"/>
      <c r="V100" s="26"/>
      <c r="W100" s="26"/>
      <c r="X100" s="26"/>
      <c r="Y100" s="26">
        <v>45</v>
      </c>
      <c r="Z100" s="38">
        <v>4</v>
      </c>
      <c r="AA100" s="26" t="s">
        <v>872</v>
      </c>
      <c r="AB100" s="26"/>
      <c r="AC100" s="26"/>
      <c r="AD100" s="26"/>
      <c r="AE100" s="26"/>
      <c r="AF100" s="26"/>
      <c r="AG100" s="26"/>
      <c r="AH100" s="26"/>
      <c r="AI100" s="26"/>
      <c r="AJ100" s="26"/>
      <c r="AK100" s="26"/>
      <c r="AL100" s="26"/>
      <c r="AM100" s="26"/>
      <c r="AN100" s="26"/>
      <c r="AO100" s="26"/>
      <c r="AP100" s="26"/>
      <c r="AQ100" s="26"/>
      <c r="AR100" s="26"/>
      <c r="AS100" s="26"/>
      <c r="AT100" s="26"/>
      <c r="AW100" s="179">
        <v>12425</v>
      </c>
      <c r="AX100">
        <v>10</v>
      </c>
      <c r="AY100">
        <v>4</v>
      </c>
      <c r="AZ100">
        <v>2</v>
      </c>
      <c r="BA100">
        <v>6</v>
      </c>
    </row>
    <row r="101" spans="15:53" hidden="1" x14ac:dyDescent="0.15">
      <c r="O101" s="26"/>
      <c r="P101" s="26">
        <v>56</v>
      </c>
      <c r="Q101" s="172" t="s">
        <v>938</v>
      </c>
      <c r="R101" s="26">
        <v>8</v>
      </c>
      <c r="S101" s="26"/>
      <c r="T101" s="26"/>
      <c r="U101" s="26"/>
      <c r="V101" s="26"/>
      <c r="W101" s="26"/>
      <c r="X101" s="26"/>
      <c r="Y101" s="26">
        <v>55</v>
      </c>
      <c r="Z101" s="38">
        <v>10</v>
      </c>
      <c r="AA101" s="26" t="s">
        <v>882</v>
      </c>
      <c r="AB101" s="26"/>
      <c r="AC101" s="26"/>
      <c r="AD101" s="26"/>
      <c r="AE101" s="26"/>
      <c r="AF101" s="26"/>
      <c r="AG101" s="26"/>
      <c r="AH101" s="26"/>
      <c r="AI101" s="26"/>
      <c r="AJ101" s="26"/>
      <c r="AK101" s="26"/>
      <c r="AL101" s="26"/>
      <c r="AM101" s="26"/>
      <c r="AN101" s="26"/>
      <c r="AO101" s="26"/>
      <c r="AP101" s="26"/>
      <c r="AQ101" s="26"/>
      <c r="AR101" s="26"/>
      <c r="AS101" s="26"/>
      <c r="AT101" s="26"/>
      <c r="AW101" s="179">
        <v>12454</v>
      </c>
      <c r="AX101">
        <v>11</v>
      </c>
      <c r="AY101">
        <v>3</v>
      </c>
      <c r="AZ101">
        <v>3</v>
      </c>
      <c r="BA101">
        <v>5</v>
      </c>
    </row>
    <row r="102" spans="15:53" hidden="1" x14ac:dyDescent="0.15">
      <c r="O102" s="26"/>
      <c r="P102" s="26">
        <v>57</v>
      </c>
      <c r="Q102" s="172" t="s">
        <v>939</v>
      </c>
      <c r="R102" s="26">
        <v>9</v>
      </c>
      <c r="S102" s="26"/>
      <c r="T102" s="26"/>
      <c r="U102" s="26"/>
      <c r="V102" s="26"/>
      <c r="W102" s="26"/>
      <c r="X102" s="26"/>
      <c r="Y102" s="26">
        <v>65</v>
      </c>
      <c r="Z102" s="38">
        <v>6</v>
      </c>
      <c r="AA102" s="26" t="s">
        <v>874</v>
      </c>
      <c r="AB102" s="26"/>
      <c r="AC102" s="26"/>
      <c r="AD102" s="26"/>
      <c r="AE102" s="26"/>
      <c r="AF102" s="26"/>
      <c r="AG102" s="26"/>
      <c r="AH102" s="26"/>
      <c r="AI102" s="26"/>
      <c r="AJ102" s="26"/>
      <c r="AK102" s="26"/>
      <c r="AL102" s="26"/>
      <c r="AM102" s="26"/>
      <c r="AN102" s="26"/>
      <c r="AO102" s="26"/>
      <c r="AP102" s="26"/>
      <c r="AQ102" s="26"/>
      <c r="AR102" s="26"/>
      <c r="AS102" s="26"/>
      <c r="AT102" s="26"/>
      <c r="AW102" s="179">
        <v>12484</v>
      </c>
      <c r="AX102">
        <v>11</v>
      </c>
      <c r="AY102">
        <v>3</v>
      </c>
      <c r="AZ102">
        <v>4</v>
      </c>
      <c r="BA102">
        <v>4</v>
      </c>
    </row>
    <row r="103" spans="15:53" hidden="1" x14ac:dyDescent="0.15">
      <c r="O103" s="26"/>
      <c r="P103" s="26">
        <v>58</v>
      </c>
      <c r="Q103" s="172" t="s">
        <v>940</v>
      </c>
      <c r="R103" s="26">
        <v>10</v>
      </c>
      <c r="S103" s="26"/>
      <c r="T103" s="26"/>
      <c r="U103" s="26"/>
      <c r="V103" s="26"/>
      <c r="W103" s="26"/>
      <c r="X103" s="26"/>
      <c r="Y103" s="26">
        <v>75</v>
      </c>
      <c r="Z103" s="38">
        <v>7</v>
      </c>
      <c r="AA103" s="26" t="s">
        <v>876</v>
      </c>
      <c r="AB103" s="26"/>
      <c r="AC103" s="26"/>
      <c r="AD103" s="26"/>
      <c r="AE103" s="26"/>
      <c r="AF103" s="26"/>
      <c r="AG103" s="26"/>
      <c r="AH103" s="26"/>
      <c r="AI103" s="26"/>
      <c r="AJ103" s="26"/>
      <c r="AK103" s="26"/>
      <c r="AL103" s="26"/>
      <c r="AM103" s="26"/>
      <c r="AN103" s="26"/>
      <c r="AO103" s="26"/>
      <c r="AP103" s="26"/>
      <c r="AQ103" s="26"/>
      <c r="AR103" s="26"/>
      <c r="AS103" s="26"/>
      <c r="AT103" s="26"/>
      <c r="AW103" s="179">
        <v>12514</v>
      </c>
      <c r="AX103">
        <v>11</v>
      </c>
      <c r="AY103">
        <v>3</v>
      </c>
      <c r="AZ103">
        <v>5</v>
      </c>
      <c r="BA103">
        <v>3</v>
      </c>
    </row>
    <row r="104" spans="15:53" hidden="1" x14ac:dyDescent="0.15">
      <c r="O104" s="26"/>
      <c r="P104" s="26">
        <v>59</v>
      </c>
      <c r="Q104" s="172" t="s">
        <v>941</v>
      </c>
      <c r="R104" s="26">
        <v>11</v>
      </c>
      <c r="S104" s="26"/>
      <c r="T104" s="26"/>
      <c r="U104" s="26"/>
      <c r="V104" s="26"/>
      <c r="W104" s="26"/>
      <c r="X104" s="26"/>
      <c r="Y104" s="26">
        <v>85</v>
      </c>
      <c r="Z104" s="38">
        <v>8</v>
      </c>
      <c r="AA104" s="26" t="s">
        <v>878</v>
      </c>
      <c r="AB104" s="26"/>
      <c r="AC104" s="26"/>
      <c r="AD104" s="26"/>
      <c r="AE104" s="26"/>
      <c r="AF104" s="26"/>
      <c r="AG104" s="26"/>
      <c r="AH104" s="26"/>
      <c r="AI104" s="26"/>
      <c r="AJ104" s="26"/>
      <c r="AK104" s="26"/>
      <c r="AL104" s="26"/>
      <c r="AM104" s="26"/>
      <c r="AN104" s="26"/>
      <c r="AO104" s="26"/>
      <c r="AP104" s="26"/>
      <c r="AQ104" s="26"/>
      <c r="AR104" s="26"/>
      <c r="AS104" s="26"/>
      <c r="AT104" s="26"/>
      <c r="AW104" s="179">
        <v>12545</v>
      </c>
      <c r="AX104">
        <v>11</v>
      </c>
      <c r="AY104">
        <v>3</v>
      </c>
      <c r="AZ104">
        <v>6</v>
      </c>
      <c r="BA104">
        <v>2</v>
      </c>
    </row>
    <row r="105" spans="15:53" hidden="1" x14ac:dyDescent="0.15">
      <c r="O105" s="26"/>
      <c r="P105" s="26">
        <v>60</v>
      </c>
      <c r="Q105" s="172" t="s">
        <v>942</v>
      </c>
      <c r="R105" s="26">
        <v>12</v>
      </c>
      <c r="S105" s="26"/>
      <c r="T105" s="26"/>
      <c r="U105" s="26"/>
      <c r="V105" s="26"/>
      <c r="W105" s="26"/>
      <c r="X105" s="26"/>
      <c r="Y105" s="26">
        <v>95</v>
      </c>
      <c r="Z105" s="38">
        <v>9</v>
      </c>
      <c r="AA105" s="26" t="s">
        <v>880</v>
      </c>
      <c r="AB105" s="26"/>
      <c r="AC105" s="26"/>
      <c r="AD105" s="26"/>
      <c r="AE105" s="26"/>
      <c r="AF105" s="26"/>
      <c r="AG105" s="26"/>
      <c r="AH105" s="26"/>
      <c r="AI105" s="26"/>
      <c r="AJ105" s="26"/>
      <c r="AK105" s="26"/>
      <c r="AL105" s="26"/>
      <c r="AM105" s="26"/>
      <c r="AN105" s="26"/>
      <c r="AO105" s="26"/>
      <c r="AP105" s="26"/>
      <c r="AQ105" s="26"/>
      <c r="AR105" s="26"/>
      <c r="AS105" s="26"/>
      <c r="AT105" s="26"/>
      <c r="AW105" s="179">
        <v>12576</v>
      </c>
      <c r="AX105">
        <v>11</v>
      </c>
      <c r="AY105">
        <v>3</v>
      </c>
      <c r="AZ105">
        <v>7</v>
      </c>
      <c r="BA105">
        <v>1</v>
      </c>
    </row>
    <row r="106" spans="15:53" hidden="1" x14ac:dyDescent="0.15">
      <c r="O106" s="26"/>
      <c r="P106" s="26"/>
      <c r="Q106" s="26"/>
      <c r="R106" s="26"/>
      <c r="S106" s="26"/>
      <c r="T106" s="26"/>
      <c r="U106" s="26"/>
      <c r="V106" s="26"/>
      <c r="W106" s="26"/>
      <c r="X106" s="26"/>
      <c r="Y106" s="26">
        <v>16</v>
      </c>
      <c r="Z106" s="38">
        <v>9</v>
      </c>
      <c r="AA106" s="26" t="s">
        <v>880</v>
      </c>
      <c r="AB106" s="26"/>
      <c r="AC106" s="26"/>
      <c r="AD106" s="26"/>
      <c r="AE106" s="26"/>
      <c r="AF106" s="26"/>
      <c r="AG106" s="26"/>
      <c r="AH106" s="26"/>
      <c r="AI106" s="26"/>
      <c r="AJ106" s="26"/>
      <c r="AK106" s="26"/>
      <c r="AL106" s="26"/>
      <c r="AM106" s="26"/>
      <c r="AN106" s="26"/>
      <c r="AO106" s="26"/>
      <c r="AP106" s="26"/>
      <c r="AQ106" s="26"/>
      <c r="AR106" s="26"/>
      <c r="AS106" s="26"/>
      <c r="AT106" s="26"/>
      <c r="AW106" s="179">
        <v>12608</v>
      </c>
      <c r="AX106">
        <v>11</v>
      </c>
      <c r="AY106">
        <v>3</v>
      </c>
      <c r="AZ106">
        <v>8</v>
      </c>
      <c r="BA106">
        <v>9</v>
      </c>
    </row>
    <row r="107" spans="15:53" hidden="1" x14ac:dyDescent="0.15">
      <c r="O107" s="26"/>
      <c r="P107" s="26"/>
      <c r="Q107" s="26"/>
      <c r="R107" s="26"/>
      <c r="S107" s="26"/>
      <c r="T107" s="26"/>
      <c r="U107" s="26"/>
      <c r="V107" s="26"/>
      <c r="W107" s="26"/>
      <c r="X107" s="26"/>
      <c r="Y107" s="26">
        <v>26</v>
      </c>
      <c r="Z107" s="38">
        <v>1</v>
      </c>
      <c r="AA107" s="26" t="s">
        <v>868</v>
      </c>
      <c r="AB107" s="26"/>
      <c r="AC107" s="26"/>
      <c r="AD107" s="26"/>
      <c r="AE107" s="26"/>
      <c r="AF107" s="26"/>
      <c r="AG107" s="26"/>
      <c r="AH107" s="26"/>
      <c r="AI107" s="28"/>
      <c r="AJ107" s="26"/>
      <c r="AK107" s="26"/>
      <c r="AL107" s="26"/>
      <c r="AM107" s="26"/>
      <c r="AN107" s="26"/>
      <c r="AO107" s="26"/>
      <c r="AP107" s="26"/>
      <c r="AQ107" s="26"/>
      <c r="AR107" s="26"/>
      <c r="AS107" s="26"/>
      <c r="AT107" s="26"/>
      <c r="AW107" s="179">
        <v>12639</v>
      </c>
      <c r="AX107">
        <v>11</v>
      </c>
      <c r="AY107">
        <v>3</v>
      </c>
      <c r="AZ107">
        <v>9</v>
      </c>
      <c r="BA107">
        <v>8</v>
      </c>
    </row>
    <row r="108" spans="15:53" hidden="1" x14ac:dyDescent="0.15">
      <c r="O108" s="26"/>
      <c r="P108" s="26"/>
      <c r="Q108" s="26"/>
      <c r="R108" s="26"/>
      <c r="S108" s="26"/>
      <c r="T108" s="26"/>
      <c r="U108" s="26"/>
      <c r="V108" s="26"/>
      <c r="W108" s="26"/>
      <c r="X108" s="26"/>
      <c r="Y108" s="26">
        <v>36</v>
      </c>
      <c r="Z108" s="38">
        <v>2</v>
      </c>
      <c r="AA108" s="26" t="s">
        <v>866</v>
      </c>
      <c r="AB108" s="26"/>
      <c r="AC108" s="26"/>
      <c r="AD108" s="26"/>
      <c r="AE108" s="26"/>
      <c r="AF108" s="26"/>
      <c r="AG108" s="26"/>
      <c r="AH108" s="26"/>
      <c r="AI108" s="28"/>
      <c r="AJ108" s="26"/>
      <c r="AK108" s="26"/>
      <c r="AL108" s="26"/>
      <c r="AM108" s="26"/>
      <c r="AN108" s="26"/>
      <c r="AO108" s="26"/>
      <c r="AP108" s="26"/>
      <c r="AQ108" s="26"/>
      <c r="AR108" s="26"/>
      <c r="AS108" s="26"/>
      <c r="AT108" s="26"/>
      <c r="AW108" s="179">
        <v>12670</v>
      </c>
      <c r="AX108">
        <v>11</v>
      </c>
      <c r="AY108">
        <v>3</v>
      </c>
      <c r="AZ108">
        <v>10</v>
      </c>
      <c r="BA108">
        <v>7</v>
      </c>
    </row>
    <row r="109" spans="15:53" hidden="1" x14ac:dyDescent="0.15">
      <c r="O109" s="26"/>
      <c r="P109" s="26"/>
      <c r="Q109" s="26"/>
      <c r="R109" s="26"/>
      <c r="S109" s="26"/>
      <c r="T109" s="26"/>
      <c r="U109" s="26"/>
      <c r="V109" s="26"/>
      <c r="W109" s="26"/>
      <c r="X109" s="26"/>
      <c r="Y109" s="26">
        <v>46</v>
      </c>
      <c r="Z109" s="38">
        <v>3</v>
      </c>
      <c r="AA109" s="26" t="s">
        <v>870</v>
      </c>
      <c r="AB109" s="26"/>
      <c r="AC109" s="26"/>
      <c r="AD109" s="26"/>
      <c r="AE109" s="26"/>
      <c r="AF109" s="26"/>
      <c r="AG109" s="26"/>
      <c r="AH109" s="26"/>
      <c r="AI109" s="26"/>
      <c r="AJ109" s="26"/>
      <c r="AK109" s="26"/>
      <c r="AL109" s="26"/>
      <c r="AM109" s="26"/>
      <c r="AN109" s="26"/>
      <c r="AO109" s="26"/>
      <c r="AP109" s="26"/>
      <c r="AQ109" s="26"/>
      <c r="AR109" s="26"/>
      <c r="AS109" s="26"/>
      <c r="AT109" s="26"/>
      <c r="AW109" s="179">
        <v>12701</v>
      </c>
      <c r="AX109">
        <v>11</v>
      </c>
      <c r="AY109">
        <v>3</v>
      </c>
      <c r="AZ109">
        <v>11</v>
      </c>
      <c r="BA109">
        <v>6</v>
      </c>
    </row>
    <row r="110" spans="15:53" hidden="1" x14ac:dyDescent="0.15">
      <c r="O110" s="26"/>
      <c r="P110" s="26"/>
      <c r="Q110" s="26"/>
      <c r="R110" s="26"/>
      <c r="S110" s="26"/>
      <c r="T110" s="26"/>
      <c r="U110" s="26"/>
      <c r="V110" s="26"/>
      <c r="W110" s="26"/>
      <c r="X110" s="26"/>
      <c r="Y110" s="26">
        <v>56</v>
      </c>
      <c r="Z110" s="38">
        <v>4</v>
      </c>
      <c r="AA110" s="26" t="s">
        <v>872</v>
      </c>
      <c r="AB110" s="26"/>
      <c r="AC110" s="26"/>
      <c r="AD110" s="26"/>
      <c r="AE110" s="26"/>
      <c r="AF110" s="26"/>
      <c r="AG110" s="26"/>
      <c r="AH110" s="26"/>
      <c r="AI110" s="26"/>
      <c r="AJ110" s="26"/>
      <c r="AK110" s="26"/>
      <c r="AL110" s="26"/>
      <c r="AM110" s="26"/>
      <c r="AN110" s="26"/>
      <c r="AO110" s="26"/>
      <c r="AP110" s="26"/>
      <c r="AQ110" s="26"/>
      <c r="AR110" s="26"/>
      <c r="AS110" s="26"/>
      <c r="AT110" s="26"/>
      <c r="AW110" s="179">
        <v>12731</v>
      </c>
      <c r="AX110">
        <v>11</v>
      </c>
      <c r="AY110">
        <v>3</v>
      </c>
      <c r="AZ110">
        <v>12</v>
      </c>
      <c r="BA110">
        <v>5</v>
      </c>
    </row>
    <row r="111" spans="15:53" hidden="1" x14ac:dyDescent="0.15">
      <c r="O111" s="26"/>
      <c r="P111" s="26"/>
      <c r="Q111" s="26"/>
      <c r="R111" s="26"/>
      <c r="S111" s="26"/>
      <c r="T111" s="26"/>
      <c r="U111" s="26"/>
      <c r="V111" s="26"/>
      <c r="W111" s="26"/>
      <c r="X111" s="26"/>
      <c r="Y111" s="26">
        <v>66</v>
      </c>
      <c r="Z111" s="38">
        <v>2</v>
      </c>
      <c r="AA111" s="26" t="s">
        <v>866</v>
      </c>
      <c r="AB111" s="26"/>
      <c r="AC111" s="26"/>
      <c r="AD111" s="26"/>
      <c r="AE111" s="26"/>
      <c r="AF111" s="26"/>
      <c r="AG111" s="26"/>
      <c r="AH111" s="26"/>
      <c r="AI111" s="26"/>
      <c r="AJ111" s="26"/>
      <c r="AK111" s="26"/>
      <c r="AL111" s="26"/>
      <c r="AM111" s="26"/>
      <c r="AN111" s="26"/>
      <c r="AO111" s="26"/>
      <c r="AP111" s="26"/>
      <c r="AQ111" s="26"/>
      <c r="AR111" s="26"/>
      <c r="AS111" s="26"/>
      <c r="AT111" s="26"/>
      <c r="AW111" s="179">
        <v>12761</v>
      </c>
      <c r="AX111">
        <v>11</v>
      </c>
      <c r="AY111">
        <v>3</v>
      </c>
      <c r="AZ111">
        <v>13</v>
      </c>
      <c r="BA111">
        <v>4</v>
      </c>
    </row>
    <row r="112" spans="15:53" hidden="1" x14ac:dyDescent="0.15">
      <c r="O112" s="26"/>
      <c r="P112" s="26"/>
      <c r="Q112" s="26"/>
      <c r="R112" s="26"/>
      <c r="S112" s="26"/>
      <c r="T112" s="26"/>
      <c r="U112" s="26"/>
      <c r="V112" s="26"/>
      <c r="W112" s="26"/>
      <c r="X112" s="26"/>
      <c r="Y112" s="26">
        <v>76</v>
      </c>
      <c r="Z112" s="38">
        <v>6</v>
      </c>
      <c r="AA112" s="26" t="s">
        <v>874</v>
      </c>
      <c r="AB112" s="26"/>
      <c r="AC112" s="26"/>
      <c r="AD112" s="26"/>
      <c r="AE112" s="26"/>
      <c r="AF112" s="26"/>
      <c r="AG112" s="26"/>
      <c r="AH112" s="26"/>
      <c r="AI112" s="26"/>
      <c r="AJ112" s="26"/>
      <c r="AK112" s="26"/>
      <c r="AL112" s="26"/>
      <c r="AM112" s="26"/>
      <c r="AN112" s="26"/>
      <c r="AO112" s="26"/>
      <c r="AP112" s="26"/>
      <c r="AQ112" s="26"/>
      <c r="AR112" s="26"/>
      <c r="AS112" s="26"/>
      <c r="AT112" s="26"/>
      <c r="AW112" s="179">
        <v>12790</v>
      </c>
      <c r="AX112">
        <v>11</v>
      </c>
      <c r="AY112">
        <v>3</v>
      </c>
      <c r="AZ112">
        <v>14</v>
      </c>
      <c r="BA112">
        <v>3</v>
      </c>
    </row>
    <row r="113" spans="15:53" hidden="1" x14ac:dyDescent="0.15">
      <c r="O113" s="26"/>
      <c r="P113" s="26"/>
      <c r="Q113" s="26"/>
      <c r="R113" s="26"/>
      <c r="S113" s="26"/>
      <c r="T113" s="26"/>
      <c r="U113" s="26"/>
      <c r="V113" s="26"/>
      <c r="W113" s="26"/>
      <c r="X113" s="26"/>
      <c r="Y113" s="26">
        <v>86</v>
      </c>
      <c r="Z113" s="38">
        <v>7</v>
      </c>
      <c r="AA113" s="26" t="s">
        <v>876</v>
      </c>
      <c r="AB113" s="26"/>
      <c r="AC113" s="26"/>
      <c r="AD113" s="26"/>
      <c r="AE113" s="26"/>
      <c r="AF113" s="26"/>
      <c r="AG113" s="26"/>
      <c r="AH113" s="26"/>
      <c r="AI113" s="26"/>
      <c r="AJ113" s="26"/>
      <c r="AK113" s="26"/>
      <c r="AL113" s="26"/>
      <c r="AM113" s="26"/>
      <c r="AN113" s="26"/>
      <c r="AO113" s="26"/>
      <c r="AP113" s="26"/>
      <c r="AQ113" s="26"/>
      <c r="AR113" s="26"/>
      <c r="AS113" s="26"/>
      <c r="AT113" s="26"/>
      <c r="AW113" s="179">
        <v>12820</v>
      </c>
      <c r="AX113">
        <v>12</v>
      </c>
      <c r="AY113">
        <v>2</v>
      </c>
      <c r="AZ113">
        <v>15</v>
      </c>
      <c r="BA113">
        <v>2</v>
      </c>
    </row>
    <row r="114" spans="15:53" hidden="1" x14ac:dyDescent="0.15">
      <c r="O114" s="26"/>
      <c r="P114" s="26"/>
      <c r="Q114" s="26"/>
      <c r="R114" s="26"/>
      <c r="S114" s="26"/>
      <c r="T114" s="26"/>
      <c r="U114" s="26"/>
      <c r="V114" s="26"/>
      <c r="W114" s="26"/>
      <c r="X114" s="26"/>
      <c r="Y114" s="26">
        <v>96</v>
      </c>
      <c r="Z114" s="38">
        <v>8</v>
      </c>
      <c r="AA114" s="26" t="s">
        <v>878</v>
      </c>
      <c r="AB114" s="26"/>
      <c r="AC114" s="26"/>
      <c r="AD114" s="26"/>
      <c r="AE114" s="26"/>
      <c r="AF114" s="26"/>
      <c r="AG114" s="26"/>
      <c r="AH114" s="26"/>
      <c r="AI114" s="26"/>
      <c r="AJ114" s="26"/>
      <c r="AK114" s="26"/>
      <c r="AL114" s="26"/>
      <c r="AM114" s="26"/>
      <c r="AN114" s="26"/>
      <c r="AO114" s="26"/>
      <c r="AP114" s="26"/>
      <c r="AQ114" s="26"/>
      <c r="AR114" s="26"/>
      <c r="AS114" s="26"/>
      <c r="AT114" s="26"/>
      <c r="AW114" s="179">
        <v>12849</v>
      </c>
      <c r="AX114">
        <v>12</v>
      </c>
      <c r="AY114">
        <v>2</v>
      </c>
      <c r="AZ114">
        <v>16</v>
      </c>
      <c r="BA114">
        <v>1</v>
      </c>
    </row>
    <row r="115" spans="15:53" hidden="1" x14ac:dyDescent="0.15">
      <c r="O115" s="26"/>
      <c r="P115" s="26"/>
      <c r="Q115" s="26"/>
      <c r="R115" s="26"/>
      <c r="S115" s="26"/>
      <c r="T115" s="26"/>
      <c r="U115" s="26"/>
      <c r="V115" s="26"/>
      <c r="W115" s="26"/>
      <c r="X115" s="26"/>
      <c r="Y115" s="26">
        <v>17</v>
      </c>
      <c r="Z115" s="38">
        <v>8</v>
      </c>
      <c r="AA115" s="26" t="s">
        <v>878</v>
      </c>
      <c r="AB115" s="26"/>
      <c r="AC115" s="26"/>
      <c r="AD115" s="26"/>
      <c r="AE115" s="26"/>
      <c r="AF115" s="26"/>
      <c r="AG115" s="26"/>
      <c r="AH115" s="26"/>
      <c r="AI115" s="26"/>
      <c r="AJ115" s="26"/>
      <c r="AK115" s="26"/>
      <c r="AL115" s="26"/>
      <c r="AM115" s="26"/>
      <c r="AN115" s="26"/>
      <c r="AO115" s="26"/>
      <c r="AP115" s="26"/>
      <c r="AQ115" s="26"/>
      <c r="AR115" s="26"/>
      <c r="AS115" s="26"/>
      <c r="AT115" s="26"/>
      <c r="AW115" s="179">
        <v>12880</v>
      </c>
      <c r="AX115">
        <v>12</v>
      </c>
      <c r="AY115">
        <v>2</v>
      </c>
      <c r="AZ115">
        <v>17</v>
      </c>
      <c r="BA115">
        <v>9</v>
      </c>
    </row>
    <row r="116" spans="15:53" hidden="1" x14ac:dyDescent="0.15">
      <c r="O116" s="26"/>
      <c r="P116" s="26"/>
      <c r="Q116" s="26"/>
      <c r="R116" s="26"/>
      <c r="S116" s="26"/>
      <c r="T116" s="26"/>
      <c r="U116" s="26"/>
      <c r="V116" s="26"/>
      <c r="W116" s="26"/>
      <c r="X116" s="26"/>
      <c r="Y116" s="26">
        <v>27</v>
      </c>
      <c r="Z116" s="38">
        <v>9</v>
      </c>
      <c r="AA116" s="26" t="s">
        <v>880</v>
      </c>
      <c r="AB116" s="26"/>
      <c r="AC116" s="26"/>
      <c r="AD116" s="26"/>
      <c r="AE116" s="26"/>
      <c r="AF116" s="26"/>
      <c r="AG116" s="26"/>
      <c r="AH116" s="26"/>
      <c r="AI116" s="26"/>
      <c r="AJ116" s="26"/>
      <c r="AK116" s="26"/>
      <c r="AL116" s="26"/>
      <c r="AM116" s="26"/>
      <c r="AN116" s="26"/>
      <c r="AO116" s="26"/>
      <c r="AP116" s="26"/>
      <c r="AQ116" s="26"/>
      <c r="AR116" s="26"/>
      <c r="AS116" s="26"/>
      <c r="AT116" s="26"/>
      <c r="AW116" s="179">
        <v>12910</v>
      </c>
      <c r="AX116">
        <v>12</v>
      </c>
      <c r="AY116">
        <v>2</v>
      </c>
      <c r="AZ116">
        <v>18</v>
      </c>
      <c r="BA116">
        <v>8</v>
      </c>
    </row>
    <row r="117" spans="15:53" hidden="1" x14ac:dyDescent="0.15">
      <c r="O117" s="26"/>
      <c r="P117" s="26"/>
      <c r="Q117" s="26"/>
      <c r="R117" s="26"/>
      <c r="S117" s="26"/>
      <c r="T117" s="26"/>
      <c r="U117" s="26"/>
      <c r="V117" s="26"/>
      <c r="W117" s="26"/>
      <c r="X117" s="26"/>
      <c r="Y117" s="26">
        <v>37</v>
      </c>
      <c r="Z117" s="38">
        <v>1</v>
      </c>
      <c r="AA117" s="26" t="s">
        <v>868</v>
      </c>
      <c r="AB117" s="26"/>
      <c r="AC117" s="26"/>
      <c r="AD117" s="26"/>
      <c r="AE117" s="26"/>
      <c r="AF117" s="26"/>
      <c r="AG117" s="26"/>
      <c r="AH117" s="26"/>
      <c r="AI117" s="28"/>
      <c r="AJ117" s="26"/>
      <c r="AK117" s="26"/>
      <c r="AL117" s="26"/>
      <c r="AM117" s="26"/>
      <c r="AN117" s="26"/>
      <c r="AO117" s="26"/>
      <c r="AP117" s="26"/>
      <c r="AQ117" s="26"/>
      <c r="AR117" s="26"/>
      <c r="AS117" s="26"/>
      <c r="AT117" s="26"/>
      <c r="AW117" s="179">
        <v>12942</v>
      </c>
      <c r="AX117">
        <v>12</v>
      </c>
      <c r="AY117">
        <v>2</v>
      </c>
      <c r="AZ117">
        <v>19</v>
      </c>
      <c r="BA117">
        <v>7</v>
      </c>
    </row>
    <row r="118" spans="15:53" hidden="1" x14ac:dyDescent="0.15">
      <c r="O118" s="26"/>
      <c r="P118" s="26"/>
      <c r="Q118" s="26"/>
      <c r="R118" s="26"/>
      <c r="S118" s="26"/>
      <c r="T118" s="26"/>
      <c r="U118" s="26"/>
      <c r="V118" s="26"/>
      <c r="W118" s="26"/>
      <c r="X118" s="26"/>
      <c r="Y118" s="26">
        <v>47</v>
      </c>
      <c r="Z118" s="38">
        <v>2</v>
      </c>
      <c r="AA118" s="26" t="s">
        <v>866</v>
      </c>
      <c r="AB118" s="26"/>
      <c r="AC118" s="26"/>
      <c r="AD118" s="26"/>
      <c r="AE118" s="26"/>
      <c r="AF118" s="26"/>
      <c r="AG118" s="26"/>
      <c r="AH118" s="26"/>
      <c r="AI118" s="28"/>
      <c r="AJ118" s="26"/>
      <c r="AK118" s="26"/>
      <c r="AL118" s="26"/>
      <c r="AM118" s="26"/>
      <c r="AN118" s="26"/>
      <c r="AO118" s="26"/>
      <c r="AP118" s="26"/>
      <c r="AQ118" s="26"/>
      <c r="AR118" s="26"/>
      <c r="AS118" s="26"/>
      <c r="AT118" s="26"/>
      <c r="AW118" s="179">
        <v>12973</v>
      </c>
      <c r="AX118">
        <v>12</v>
      </c>
      <c r="AY118">
        <v>2</v>
      </c>
      <c r="AZ118">
        <v>20</v>
      </c>
      <c r="BA118">
        <v>6</v>
      </c>
    </row>
    <row r="119" spans="15:53" hidden="1" x14ac:dyDescent="0.15">
      <c r="O119" s="26"/>
      <c r="P119" s="26"/>
      <c r="Q119" s="26"/>
      <c r="R119" s="26"/>
      <c r="S119" s="26"/>
      <c r="T119" s="26"/>
      <c r="U119" s="26"/>
      <c r="V119" s="26"/>
      <c r="W119" s="26"/>
      <c r="X119" s="26"/>
      <c r="Y119" s="26">
        <v>57</v>
      </c>
      <c r="Z119" s="38">
        <v>3</v>
      </c>
      <c r="AA119" s="26" t="s">
        <v>870</v>
      </c>
      <c r="AB119" s="26"/>
      <c r="AC119" s="26"/>
      <c r="AD119" s="26"/>
      <c r="AE119" s="26"/>
      <c r="AF119" s="26"/>
      <c r="AG119" s="26"/>
      <c r="AH119" s="26"/>
      <c r="AI119" s="26"/>
      <c r="AJ119" s="26"/>
      <c r="AK119" s="26"/>
      <c r="AL119" s="26"/>
      <c r="AM119" s="26"/>
      <c r="AN119" s="26"/>
      <c r="AO119" s="26"/>
      <c r="AP119" s="26"/>
      <c r="AQ119" s="26"/>
      <c r="AR119" s="26"/>
      <c r="AS119" s="26"/>
      <c r="AT119" s="26"/>
      <c r="AW119" s="179">
        <v>13004</v>
      </c>
      <c r="AX119">
        <v>12</v>
      </c>
      <c r="AY119">
        <v>2</v>
      </c>
      <c r="AZ119">
        <v>21</v>
      </c>
      <c r="BA119">
        <v>5</v>
      </c>
    </row>
    <row r="120" spans="15:53" hidden="1" x14ac:dyDescent="0.15">
      <c r="O120" s="26"/>
      <c r="P120" s="26"/>
      <c r="Q120" s="26"/>
      <c r="R120" s="26"/>
      <c r="S120" s="26"/>
      <c r="T120" s="26"/>
      <c r="U120" s="26"/>
      <c r="V120" s="26"/>
      <c r="W120" s="26"/>
      <c r="X120" s="26"/>
      <c r="Y120" s="26">
        <v>67</v>
      </c>
      <c r="Z120" s="38">
        <v>4</v>
      </c>
      <c r="AA120" s="26" t="s">
        <v>872</v>
      </c>
      <c r="AB120" s="26"/>
      <c r="AC120" s="26"/>
      <c r="AD120" s="26"/>
      <c r="AE120" s="26"/>
      <c r="AF120" s="26"/>
      <c r="AG120" s="26"/>
      <c r="AH120" s="26"/>
      <c r="AI120" s="26"/>
      <c r="AJ120" s="26"/>
      <c r="AK120" s="26"/>
      <c r="AL120" s="26"/>
      <c r="AM120" s="26"/>
      <c r="AN120" s="26"/>
      <c r="AO120" s="26"/>
      <c r="AP120" s="26"/>
      <c r="AQ120" s="26"/>
      <c r="AR120" s="26"/>
      <c r="AS120" s="26"/>
      <c r="AT120" s="26"/>
      <c r="AW120" s="179">
        <v>13035</v>
      </c>
      <c r="AX120">
        <v>12</v>
      </c>
      <c r="AY120">
        <v>2</v>
      </c>
      <c r="AZ120">
        <v>22</v>
      </c>
      <c r="BA120">
        <v>4</v>
      </c>
    </row>
    <row r="121" spans="15:53" hidden="1" x14ac:dyDescent="0.15">
      <c r="O121" s="26"/>
      <c r="P121" s="26"/>
      <c r="Q121" s="26"/>
      <c r="R121" s="26"/>
      <c r="S121" s="26"/>
      <c r="T121" s="26"/>
      <c r="U121" s="26"/>
      <c r="V121" s="26"/>
      <c r="W121" s="26"/>
      <c r="X121" s="26"/>
      <c r="Y121" s="26">
        <v>77</v>
      </c>
      <c r="Z121" s="38">
        <v>8</v>
      </c>
      <c r="AA121" s="26" t="s">
        <v>878</v>
      </c>
      <c r="AB121" s="26"/>
      <c r="AC121" s="26"/>
      <c r="AD121" s="26"/>
      <c r="AE121" s="26"/>
      <c r="AF121" s="26"/>
      <c r="AG121" s="26"/>
      <c r="AH121" s="26"/>
      <c r="AI121" s="26"/>
      <c r="AJ121" s="26"/>
      <c r="AK121" s="26"/>
      <c r="AL121" s="26"/>
      <c r="AM121" s="26"/>
      <c r="AN121" s="26"/>
      <c r="AO121" s="26"/>
      <c r="AP121" s="26"/>
      <c r="AQ121" s="26"/>
      <c r="AR121" s="26"/>
      <c r="AS121" s="26"/>
      <c r="AT121" s="26"/>
      <c r="AW121" s="179">
        <v>13066</v>
      </c>
      <c r="AX121">
        <v>12</v>
      </c>
      <c r="AY121">
        <v>2</v>
      </c>
      <c r="AZ121">
        <v>23</v>
      </c>
      <c r="BA121">
        <v>3</v>
      </c>
    </row>
    <row r="122" spans="15:53" hidden="1" x14ac:dyDescent="0.15">
      <c r="O122" s="26"/>
      <c r="P122" s="26"/>
      <c r="Q122" s="26"/>
      <c r="R122" s="26"/>
      <c r="S122" s="26"/>
      <c r="T122" s="26"/>
      <c r="U122" s="26"/>
      <c r="V122" s="26"/>
      <c r="W122" s="26"/>
      <c r="X122" s="26"/>
      <c r="Y122" s="26">
        <v>87</v>
      </c>
      <c r="Z122" s="38">
        <v>6</v>
      </c>
      <c r="AA122" s="26" t="s">
        <v>874</v>
      </c>
      <c r="AB122" s="26"/>
      <c r="AC122" s="26"/>
      <c r="AD122" s="26"/>
      <c r="AE122" s="26"/>
      <c r="AF122" s="26"/>
      <c r="AG122" s="26"/>
      <c r="AH122" s="26"/>
      <c r="AI122" s="26"/>
      <c r="AJ122" s="26"/>
      <c r="AK122" s="26"/>
      <c r="AL122" s="26"/>
      <c r="AM122" s="26"/>
      <c r="AN122" s="26"/>
      <c r="AO122" s="26"/>
      <c r="AP122" s="26"/>
      <c r="AQ122" s="26"/>
      <c r="AR122" s="26"/>
      <c r="AS122" s="26"/>
      <c r="AT122" s="26"/>
      <c r="AW122" s="179">
        <v>13096</v>
      </c>
      <c r="AX122">
        <v>12</v>
      </c>
      <c r="AY122">
        <v>2</v>
      </c>
      <c r="AZ122">
        <v>24</v>
      </c>
      <c r="BA122">
        <v>2</v>
      </c>
    </row>
    <row r="123" spans="15:53" hidden="1" x14ac:dyDescent="0.15">
      <c r="O123" s="26"/>
      <c r="P123" s="26"/>
      <c r="Q123" s="26"/>
      <c r="R123" s="26"/>
      <c r="S123" s="26"/>
      <c r="T123" s="26"/>
      <c r="U123" s="26"/>
      <c r="V123" s="26"/>
      <c r="W123" s="26"/>
      <c r="X123" s="26"/>
      <c r="Y123" s="26">
        <v>97</v>
      </c>
      <c r="Z123" s="38">
        <v>7</v>
      </c>
      <c r="AA123" s="26" t="s">
        <v>876</v>
      </c>
      <c r="AB123" s="26"/>
      <c r="AC123" s="26"/>
      <c r="AD123" s="26"/>
      <c r="AE123" s="26"/>
      <c r="AF123" s="26"/>
      <c r="AG123" s="26"/>
      <c r="AH123" s="26"/>
      <c r="AI123" s="26"/>
      <c r="AJ123" s="26"/>
      <c r="AK123" s="26"/>
      <c r="AL123" s="26"/>
      <c r="AM123" s="26"/>
      <c r="AN123" s="26"/>
      <c r="AO123" s="26"/>
      <c r="AP123" s="26"/>
      <c r="AQ123" s="26"/>
      <c r="AR123" s="26"/>
      <c r="AS123" s="26"/>
      <c r="AT123" s="26"/>
      <c r="AW123" s="179">
        <v>13126</v>
      </c>
      <c r="AX123">
        <v>12</v>
      </c>
      <c r="AY123">
        <v>2</v>
      </c>
      <c r="AZ123">
        <v>25</v>
      </c>
      <c r="BA123">
        <v>1</v>
      </c>
    </row>
    <row r="124" spans="15:53" hidden="1" x14ac:dyDescent="0.15">
      <c r="O124" s="26"/>
      <c r="P124" s="26"/>
      <c r="Q124" s="26"/>
      <c r="R124" s="26"/>
      <c r="S124" s="26"/>
      <c r="T124" s="26"/>
      <c r="U124" s="26"/>
      <c r="V124" s="26"/>
      <c r="W124" s="26"/>
      <c r="X124" s="26"/>
      <c r="Y124" s="26">
        <v>18</v>
      </c>
      <c r="Z124" s="38">
        <v>7</v>
      </c>
      <c r="AA124" s="26" t="s">
        <v>876</v>
      </c>
      <c r="AB124" s="26"/>
      <c r="AC124" s="26"/>
      <c r="AD124" s="26"/>
      <c r="AE124" s="26"/>
      <c r="AF124" s="26"/>
      <c r="AG124" s="26"/>
      <c r="AH124" s="26"/>
      <c r="AI124" s="26"/>
      <c r="AJ124" s="26"/>
      <c r="AK124" s="26"/>
      <c r="AL124" s="26"/>
      <c r="AM124" s="26"/>
      <c r="AN124" s="26"/>
      <c r="AO124" s="26"/>
      <c r="AP124" s="26"/>
      <c r="AQ124" s="26"/>
      <c r="AR124" s="26"/>
      <c r="AS124" s="26"/>
      <c r="AT124" s="26"/>
      <c r="AW124" s="179">
        <v>13155</v>
      </c>
      <c r="AX124">
        <v>12</v>
      </c>
      <c r="AY124">
        <v>2</v>
      </c>
      <c r="AZ124">
        <v>26</v>
      </c>
      <c r="BA124">
        <v>9</v>
      </c>
    </row>
    <row r="125" spans="15:53" hidden="1" x14ac:dyDescent="0.15">
      <c r="O125" s="26"/>
      <c r="P125" s="26"/>
      <c r="Q125" s="26"/>
      <c r="R125" s="26"/>
      <c r="S125" s="26"/>
      <c r="T125" s="26"/>
      <c r="U125" s="26"/>
      <c r="V125" s="26"/>
      <c r="W125" s="26"/>
      <c r="X125" s="26"/>
      <c r="Y125" s="26">
        <v>28</v>
      </c>
      <c r="Z125" s="38">
        <v>8</v>
      </c>
      <c r="AA125" s="26" t="s">
        <v>878</v>
      </c>
      <c r="AB125" s="26"/>
      <c r="AC125" s="26"/>
      <c r="AD125" s="26"/>
      <c r="AE125" s="26"/>
      <c r="AF125" s="26"/>
      <c r="AG125" s="26"/>
      <c r="AH125" s="26"/>
      <c r="AI125" s="26"/>
      <c r="AJ125" s="26"/>
      <c r="AK125" s="26"/>
      <c r="AL125" s="26"/>
      <c r="AM125" s="26"/>
      <c r="AN125" s="26"/>
      <c r="AO125" s="26"/>
      <c r="AP125" s="26"/>
      <c r="AQ125" s="26"/>
      <c r="AR125" s="26"/>
      <c r="AS125" s="26"/>
      <c r="AT125" s="26"/>
      <c r="AW125" s="179">
        <v>13185</v>
      </c>
      <c r="AX125">
        <v>13</v>
      </c>
      <c r="AY125">
        <v>1</v>
      </c>
      <c r="AZ125">
        <v>27</v>
      </c>
      <c r="BA125">
        <v>8</v>
      </c>
    </row>
    <row r="126" spans="15:53" hidden="1" x14ac:dyDescent="0.15">
      <c r="O126" s="26"/>
      <c r="P126" s="26"/>
      <c r="Q126" s="26"/>
      <c r="R126" s="26"/>
      <c r="S126" s="26"/>
      <c r="T126" s="26"/>
      <c r="U126" s="26"/>
      <c r="V126" s="26"/>
      <c r="W126" s="26"/>
      <c r="X126" s="26"/>
      <c r="Y126" s="26">
        <v>38</v>
      </c>
      <c r="Z126" s="38">
        <v>9</v>
      </c>
      <c r="AA126" s="26" t="s">
        <v>880</v>
      </c>
      <c r="AB126" s="26"/>
      <c r="AC126" s="26"/>
      <c r="AD126" s="26"/>
      <c r="AE126" s="26"/>
      <c r="AF126" s="26"/>
      <c r="AG126" s="26"/>
      <c r="AH126" s="26"/>
      <c r="AI126" s="26"/>
      <c r="AJ126" s="26"/>
      <c r="AK126" s="26"/>
      <c r="AL126" s="26"/>
      <c r="AM126" s="26"/>
      <c r="AN126" s="26"/>
      <c r="AO126" s="26"/>
      <c r="AP126" s="26"/>
      <c r="AQ126" s="26"/>
      <c r="AR126" s="26"/>
      <c r="AS126" s="26"/>
      <c r="AT126" s="26"/>
      <c r="AW126" s="179">
        <v>13215</v>
      </c>
      <c r="AX126">
        <v>13</v>
      </c>
      <c r="AY126">
        <v>1</v>
      </c>
      <c r="AZ126">
        <v>28</v>
      </c>
      <c r="BA126">
        <v>7</v>
      </c>
    </row>
    <row r="127" spans="15:53" hidden="1" x14ac:dyDescent="0.15">
      <c r="O127" s="26"/>
      <c r="P127" s="26"/>
      <c r="Q127" s="26"/>
      <c r="R127" s="26"/>
      <c r="S127" s="26"/>
      <c r="T127" s="26"/>
      <c r="U127" s="26"/>
      <c r="V127" s="26"/>
      <c r="W127" s="26"/>
      <c r="X127" s="26"/>
      <c r="Y127" s="26">
        <v>48</v>
      </c>
      <c r="Z127" s="38">
        <v>1</v>
      </c>
      <c r="AA127" s="26" t="s">
        <v>868</v>
      </c>
      <c r="AB127" s="26"/>
      <c r="AC127" s="26"/>
      <c r="AD127" s="26"/>
      <c r="AE127" s="26"/>
      <c r="AF127" s="26"/>
      <c r="AG127" s="26"/>
      <c r="AH127" s="26"/>
      <c r="AI127" s="28"/>
      <c r="AJ127" s="26"/>
      <c r="AK127" s="26"/>
      <c r="AL127" s="26"/>
      <c r="AM127" s="26"/>
      <c r="AN127" s="26"/>
      <c r="AO127" s="26"/>
      <c r="AP127" s="26"/>
      <c r="AQ127" s="26"/>
      <c r="AR127" s="26"/>
      <c r="AS127" s="26"/>
      <c r="AT127" s="26"/>
      <c r="AW127" s="179">
        <v>13245</v>
      </c>
      <c r="AX127">
        <v>13</v>
      </c>
      <c r="AY127">
        <v>1</v>
      </c>
      <c r="AZ127">
        <v>29</v>
      </c>
      <c r="BA127">
        <v>6</v>
      </c>
    </row>
    <row r="128" spans="15:53" hidden="1" x14ac:dyDescent="0.15">
      <c r="O128" s="26"/>
      <c r="P128" s="26"/>
      <c r="Q128" s="26"/>
      <c r="R128" s="26"/>
      <c r="S128" s="26"/>
      <c r="T128" s="26"/>
      <c r="U128" s="26"/>
      <c r="V128" s="26"/>
      <c r="W128" s="26"/>
      <c r="X128" s="26"/>
      <c r="Y128" s="26">
        <v>58</v>
      </c>
      <c r="Z128" s="38">
        <v>2</v>
      </c>
      <c r="AA128" s="26" t="s">
        <v>866</v>
      </c>
      <c r="AB128" s="26"/>
      <c r="AC128" s="26"/>
      <c r="AD128" s="26"/>
      <c r="AE128" s="26"/>
      <c r="AF128" s="26"/>
      <c r="AG128" s="26"/>
      <c r="AH128" s="26"/>
      <c r="AI128" s="28"/>
      <c r="AJ128" s="26"/>
      <c r="AK128" s="26"/>
      <c r="AL128" s="26"/>
      <c r="AM128" s="26"/>
      <c r="AN128" s="26"/>
      <c r="AO128" s="26"/>
      <c r="AP128" s="26"/>
      <c r="AQ128" s="26"/>
      <c r="AR128" s="26"/>
      <c r="AS128" s="26"/>
      <c r="AT128" s="26"/>
      <c r="AW128" s="179">
        <v>13276</v>
      </c>
      <c r="AX128">
        <v>13</v>
      </c>
      <c r="AY128">
        <v>1</v>
      </c>
      <c r="AZ128">
        <v>30</v>
      </c>
      <c r="BA128">
        <v>5</v>
      </c>
    </row>
    <row r="129" spans="15:53" hidden="1" x14ac:dyDescent="0.15">
      <c r="O129" s="26"/>
      <c r="P129" s="26"/>
      <c r="Q129" s="26"/>
      <c r="R129" s="26"/>
      <c r="S129" s="26"/>
      <c r="T129" s="26"/>
      <c r="U129" s="26"/>
      <c r="V129" s="26"/>
      <c r="W129" s="26"/>
      <c r="X129" s="26"/>
      <c r="Y129" s="26">
        <v>68</v>
      </c>
      <c r="Z129" s="38">
        <v>3</v>
      </c>
      <c r="AA129" s="26" t="s">
        <v>870</v>
      </c>
      <c r="AB129" s="26"/>
      <c r="AC129" s="26"/>
      <c r="AD129" s="26"/>
      <c r="AE129" s="26"/>
      <c r="AF129" s="26"/>
      <c r="AG129" s="26"/>
      <c r="AH129" s="26"/>
      <c r="AI129" s="26"/>
      <c r="AJ129" s="26"/>
      <c r="AK129" s="26"/>
      <c r="AL129" s="26"/>
      <c r="AM129" s="26"/>
      <c r="AN129" s="26"/>
      <c r="AO129" s="26"/>
      <c r="AP129" s="26"/>
      <c r="AQ129" s="26"/>
      <c r="AR129" s="26"/>
      <c r="AS129" s="26"/>
      <c r="AT129" s="26"/>
      <c r="AW129" s="179">
        <v>13307</v>
      </c>
      <c r="AX129">
        <v>13</v>
      </c>
      <c r="AY129">
        <v>1</v>
      </c>
      <c r="AZ129">
        <v>31</v>
      </c>
      <c r="BA129">
        <v>4</v>
      </c>
    </row>
    <row r="130" spans="15:53" hidden="1" x14ac:dyDescent="0.15">
      <c r="O130" s="26"/>
      <c r="P130" s="26"/>
      <c r="Q130" s="26"/>
      <c r="R130" s="26"/>
      <c r="S130" s="26"/>
      <c r="T130" s="26"/>
      <c r="U130" s="26"/>
      <c r="V130" s="26"/>
      <c r="W130" s="26"/>
      <c r="X130" s="26"/>
      <c r="Y130" s="26">
        <v>78</v>
      </c>
      <c r="Z130" s="38">
        <v>4</v>
      </c>
      <c r="AA130" s="26" t="s">
        <v>872</v>
      </c>
      <c r="AB130" s="26"/>
      <c r="AC130" s="26"/>
      <c r="AD130" s="26"/>
      <c r="AE130" s="26"/>
      <c r="AF130" s="26"/>
      <c r="AG130" s="26"/>
      <c r="AH130" s="26"/>
      <c r="AI130" s="26"/>
      <c r="AJ130" s="26"/>
      <c r="AK130" s="26"/>
      <c r="AL130" s="26"/>
      <c r="AM130" s="26"/>
      <c r="AN130" s="26"/>
      <c r="AO130" s="26"/>
      <c r="AP130" s="26"/>
      <c r="AQ130" s="26"/>
      <c r="AR130" s="26"/>
      <c r="AS130" s="26"/>
      <c r="AT130" s="26"/>
      <c r="AW130" s="179">
        <v>13338</v>
      </c>
      <c r="AX130">
        <v>13</v>
      </c>
      <c r="AY130">
        <v>1</v>
      </c>
      <c r="AZ130">
        <v>32</v>
      </c>
      <c r="BA130">
        <v>3</v>
      </c>
    </row>
    <row r="131" spans="15:53" hidden="1" x14ac:dyDescent="0.15">
      <c r="O131" s="26"/>
      <c r="P131" s="26"/>
      <c r="Q131" s="26"/>
      <c r="R131" s="26"/>
      <c r="S131" s="26"/>
      <c r="T131" s="26"/>
      <c r="U131" s="26"/>
      <c r="V131" s="26"/>
      <c r="W131" s="26"/>
      <c r="X131" s="26"/>
      <c r="Y131" s="26">
        <v>88</v>
      </c>
      <c r="Z131" s="38">
        <v>7</v>
      </c>
      <c r="AA131" s="26" t="s">
        <v>876</v>
      </c>
      <c r="AB131" s="26"/>
      <c r="AC131" s="26"/>
      <c r="AD131" s="26"/>
      <c r="AE131" s="26"/>
      <c r="AF131" s="26"/>
      <c r="AG131" s="26"/>
      <c r="AH131" s="26"/>
      <c r="AI131" s="26"/>
      <c r="AJ131" s="26"/>
      <c r="AK131" s="26"/>
      <c r="AL131" s="26"/>
      <c r="AM131" s="26"/>
      <c r="AN131" s="26"/>
      <c r="AO131" s="26"/>
      <c r="AP131" s="26"/>
      <c r="AQ131" s="26"/>
      <c r="AR131" s="26"/>
      <c r="AS131" s="26"/>
      <c r="AT131" s="26"/>
      <c r="AW131" s="179">
        <v>13370</v>
      </c>
      <c r="AX131">
        <v>13</v>
      </c>
      <c r="AY131">
        <v>1</v>
      </c>
      <c r="AZ131">
        <v>33</v>
      </c>
      <c r="BA131">
        <v>2</v>
      </c>
    </row>
    <row r="132" spans="15:53" hidden="1" x14ac:dyDescent="0.15">
      <c r="O132" s="26"/>
      <c r="P132" s="26"/>
      <c r="Q132" s="26"/>
      <c r="R132" s="26"/>
      <c r="S132" s="26"/>
      <c r="T132" s="26"/>
      <c r="U132" s="26"/>
      <c r="V132" s="26"/>
      <c r="W132" s="26"/>
      <c r="X132" s="26"/>
      <c r="Y132" s="26">
        <v>98</v>
      </c>
      <c r="Z132" s="38">
        <v>6</v>
      </c>
      <c r="AA132" s="26" t="s">
        <v>874</v>
      </c>
      <c r="AB132" s="26"/>
      <c r="AC132" s="26"/>
      <c r="AD132" s="26"/>
      <c r="AE132" s="26"/>
      <c r="AF132" s="26"/>
      <c r="AG132" s="26"/>
      <c r="AH132" s="26"/>
      <c r="AI132" s="26"/>
      <c r="AJ132" s="26"/>
      <c r="AK132" s="26"/>
      <c r="AL132" s="26"/>
      <c r="AM132" s="26"/>
      <c r="AN132" s="26"/>
      <c r="AO132" s="26"/>
      <c r="AP132" s="26"/>
      <c r="AQ132" s="26"/>
      <c r="AR132" s="26"/>
      <c r="AS132" s="26"/>
      <c r="AT132" s="26"/>
      <c r="AW132" s="179">
        <v>13401</v>
      </c>
      <c r="AX132">
        <v>13</v>
      </c>
      <c r="AY132">
        <v>1</v>
      </c>
      <c r="AZ132">
        <v>34</v>
      </c>
      <c r="BA132">
        <v>1</v>
      </c>
    </row>
    <row r="133" spans="15:53" hidden="1" x14ac:dyDescent="0.15">
      <c r="O133" s="26"/>
      <c r="P133" s="26"/>
      <c r="Q133" s="26"/>
      <c r="R133" s="26"/>
      <c r="S133" s="26"/>
      <c r="T133" s="26"/>
      <c r="U133" s="26"/>
      <c r="V133" s="26"/>
      <c r="W133" s="26"/>
      <c r="X133" s="26"/>
      <c r="Y133" s="26">
        <v>19</v>
      </c>
      <c r="Z133" s="38">
        <v>6</v>
      </c>
      <c r="AA133" s="26" t="s">
        <v>874</v>
      </c>
      <c r="AB133" s="26"/>
      <c r="AC133" s="26"/>
      <c r="AD133" s="26"/>
      <c r="AE133" s="26"/>
      <c r="AF133" s="26"/>
      <c r="AG133" s="26"/>
      <c r="AH133" s="26"/>
      <c r="AI133" s="26"/>
      <c r="AJ133" s="26"/>
      <c r="AK133" s="26"/>
      <c r="AL133" s="26"/>
      <c r="AM133" s="26"/>
      <c r="AN133" s="26"/>
      <c r="AO133" s="26"/>
      <c r="AP133" s="26"/>
      <c r="AQ133" s="26"/>
      <c r="AR133" s="26"/>
      <c r="AS133" s="26"/>
      <c r="AT133" s="26"/>
      <c r="AW133" s="179">
        <v>13431</v>
      </c>
      <c r="AX133">
        <v>13</v>
      </c>
      <c r="AY133">
        <v>1</v>
      </c>
      <c r="AZ133">
        <v>35</v>
      </c>
      <c r="BA133">
        <v>9</v>
      </c>
    </row>
    <row r="134" spans="15:53" hidden="1" x14ac:dyDescent="0.15">
      <c r="O134" s="26"/>
      <c r="P134" s="26"/>
      <c r="Q134" s="26"/>
      <c r="R134" s="26"/>
      <c r="S134" s="26"/>
      <c r="T134" s="26"/>
      <c r="U134" s="26"/>
      <c r="V134" s="26"/>
      <c r="W134" s="26"/>
      <c r="X134" s="26"/>
      <c r="Y134" s="26">
        <v>29</v>
      </c>
      <c r="Z134" s="38">
        <v>7</v>
      </c>
      <c r="AA134" s="26" t="s">
        <v>876</v>
      </c>
      <c r="AB134" s="26"/>
      <c r="AC134" s="26"/>
      <c r="AD134" s="26"/>
      <c r="AE134" s="26"/>
      <c r="AF134" s="26"/>
      <c r="AG134" s="26"/>
      <c r="AH134" s="26"/>
      <c r="AI134" s="26"/>
      <c r="AJ134" s="26"/>
      <c r="AK134" s="26"/>
      <c r="AL134" s="26"/>
      <c r="AM134" s="26"/>
      <c r="AN134" s="26"/>
      <c r="AO134" s="26"/>
      <c r="AP134" s="26"/>
      <c r="AQ134" s="26"/>
      <c r="AR134" s="26"/>
      <c r="AS134" s="26"/>
      <c r="AT134" s="26"/>
      <c r="AW134" s="179">
        <v>13461</v>
      </c>
      <c r="AX134">
        <v>13</v>
      </c>
      <c r="AY134">
        <v>1</v>
      </c>
      <c r="AZ134">
        <v>36</v>
      </c>
      <c r="BA134">
        <v>8</v>
      </c>
    </row>
    <row r="135" spans="15:53" hidden="1" x14ac:dyDescent="0.15">
      <c r="O135" s="26"/>
      <c r="P135" s="26"/>
      <c r="Q135" s="26"/>
      <c r="R135" s="26"/>
      <c r="S135" s="26"/>
      <c r="T135" s="26"/>
      <c r="U135" s="26"/>
      <c r="V135" s="26"/>
      <c r="W135" s="26"/>
      <c r="X135" s="26"/>
      <c r="Y135" s="26">
        <v>39</v>
      </c>
      <c r="Z135" s="38">
        <v>8</v>
      </c>
      <c r="AA135" s="26" t="s">
        <v>878</v>
      </c>
      <c r="AB135" s="26"/>
      <c r="AC135" s="26"/>
      <c r="AD135" s="26"/>
      <c r="AE135" s="26"/>
      <c r="AF135" s="26"/>
      <c r="AG135" s="26"/>
      <c r="AH135" s="26"/>
      <c r="AI135" s="26"/>
      <c r="AJ135" s="26"/>
      <c r="AK135" s="26"/>
      <c r="AL135" s="26"/>
      <c r="AM135" s="26"/>
      <c r="AN135" s="26"/>
      <c r="AO135" s="26"/>
      <c r="AP135" s="26"/>
      <c r="AQ135" s="26"/>
      <c r="AR135" s="26"/>
      <c r="AS135" s="26"/>
      <c r="AT135" s="26"/>
      <c r="AW135" s="179">
        <v>13491</v>
      </c>
      <c r="AX135">
        <v>13</v>
      </c>
      <c r="AY135">
        <v>1</v>
      </c>
      <c r="AZ135">
        <v>37</v>
      </c>
      <c r="BA135">
        <v>7</v>
      </c>
    </row>
    <row r="136" spans="15:53" hidden="1" x14ac:dyDescent="0.15">
      <c r="O136" s="26"/>
      <c r="P136" s="26"/>
      <c r="Q136" s="26"/>
      <c r="R136" s="26"/>
      <c r="S136" s="26"/>
      <c r="T136" s="26"/>
      <c r="U136" s="26"/>
      <c r="V136" s="26"/>
      <c r="W136" s="26"/>
      <c r="X136" s="26"/>
      <c r="Y136" s="26">
        <v>49</v>
      </c>
      <c r="Z136" s="38">
        <v>9</v>
      </c>
      <c r="AA136" s="26" t="s">
        <v>880</v>
      </c>
      <c r="AB136" s="26"/>
      <c r="AC136" s="26"/>
      <c r="AD136" s="26"/>
      <c r="AE136" s="26"/>
      <c r="AF136" s="26"/>
      <c r="AG136" s="26"/>
      <c r="AH136" s="26"/>
      <c r="AI136" s="26"/>
      <c r="AJ136" s="26"/>
      <c r="AK136" s="26"/>
      <c r="AL136" s="26"/>
      <c r="AM136" s="26"/>
      <c r="AN136" s="26"/>
      <c r="AO136" s="26"/>
      <c r="AP136" s="26"/>
      <c r="AQ136" s="26"/>
      <c r="AR136" s="26"/>
      <c r="AS136" s="26"/>
      <c r="AT136" s="26"/>
      <c r="AW136" s="179">
        <v>13521</v>
      </c>
      <c r="AX136">
        <v>13</v>
      </c>
      <c r="AY136">
        <v>1</v>
      </c>
      <c r="AZ136">
        <v>38</v>
      </c>
      <c r="BA136">
        <v>6</v>
      </c>
    </row>
    <row r="137" spans="15:53" hidden="1" x14ac:dyDescent="0.15">
      <c r="O137" s="26"/>
      <c r="P137" s="26"/>
      <c r="Q137" s="26"/>
      <c r="R137" s="26"/>
      <c r="S137" s="26"/>
      <c r="T137" s="26"/>
      <c r="U137" s="26"/>
      <c r="V137" s="26"/>
      <c r="W137" s="26"/>
      <c r="X137" s="26"/>
      <c r="Y137" s="26">
        <v>59</v>
      </c>
      <c r="Z137" s="38">
        <v>1</v>
      </c>
      <c r="AA137" s="26" t="s">
        <v>868</v>
      </c>
      <c r="AB137" s="26"/>
      <c r="AC137" s="26"/>
      <c r="AD137" s="26"/>
      <c r="AE137" s="26"/>
      <c r="AF137" s="26"/>
      <c r="AG137" s="26"/>
      <c r="AH137" s="26"/>
      <c r="AI137" s="28"/>
      <c r="AJ137" s="26"/>
      <c r="AK137" s="26"/>
      <c r="AL137" s="26"/>
      <c r="AM137" s="26"/>
      <c r="AN137" s="26"/>
      <c r="AO137" s="26"/>
      <c r="AP137" s="26"/>
      <c r="AQ137" s="26"/>
      <c r="AR137" s="26"/>
      <c r="AS137" s="26"/>
      <c r="AT137" s="26"/>
      <c r="AW137" s="179">
        <v>13550</v>
      </c>
      <c r="AX137">
        <v>14</v>
      </c>
      <c r="AY137">
        <v>9</v>
      </c>
      <c r="AZ137">
        <v>39</v>
      </c>
      <c r="BA137">
        <v>5</v>
      </c>
    </row>
    <row r="138" spans="15:53" hidden="1" x14ac:dyDescent="0.15">
      <c r="O138" s="26"/>
      <c r="P138" s="26"/>
      <c r="Q138" s="26"/>
      <c r="R138" s="26"/>
      <c r="S138" s="26"/>
      <c r="T138" s="26"/>
      <c r="U138" s="26"/>
      <c r="V138" s="26"/>
      <c r="W138" s="26"/>
      <c r="X138" s="26"/>
      <c r="Y138" s="26">
        <v>69</v>
      </c>
      <c r="Z138" s="38">
        <v>2</v>
      </c>
      <c r="AA138" s="26" t="s">
        <v>866</v>
      </c>
      <c r="AB138" s="26"/>
      <c r="AC138" s="26"/>
      <c r="AD138" s="26"/>
      <c r="AE138" s="26"/>
      <c r="AF138" s="26"/>
      <c r="AG138" s="26"/>
      <c r="AH138" s="26"/>
      <c r="AI138" s="28"/>
      <c r="AJ138" s="26"/>
      <c r="AK138" s="26"/>
      <c r="AL138" s="26"/>
      <c r="AM138" s="26"/>
      <c r="AN138" s="26"/>
      <c r="AO138" s="26"/>
      <c r="AP138" s="26"/>
      <c r="AQ138" s="26"/>
      <c r="AR138" s="26"/>
      <c r="AS138" s="26"/>
      <c r="AT138" s="26"/>
      <c r="AW138" s="179">
        <v>13580</v>
      </c>
      <c r="AX138">
        <v>14</v>
      </c>
      <c r="AY138">
        <v>9</v>
      </c>
      <c r="AZ138">
        <v>40</v>
      </c>
      <c r="BA138">
        <v>4</v>
      </c>
    </row>
    <row r="139" spans="15:53" hidden="1" x14ac:dyDescent="0.15">
      <c r="O139" s="26"/>
      <c r="P139" s="26"/>
      <c r="Q139" s="26"/>
      <c r="R139" s="26"/>
      <c r="S139" s="26"/>
      <c r="T139" s="26"/>
      <c r="U139" s="26"/>
      <c r="V139" s="26"/>
      <c r="W139" s="26"/>
      <c r="X139" s="26"/>
      <c r="Y139" s="26">
        <v>79</v>
      </c>
      <c r="Z139" s="38">
        <v>3</v>
      </c>
      <c r="AA139" s="26" t="s">
        <v>870</v>
      </c>
      <c r="AB139" s="26"/>
      <c r="AC139" s="26"/>
      <c r="AD139" s="26"/>
      <c r="AE139" s="26"/>
      <c r="AF139" s="26"/>
      <c r="AG139" s="26"/>
      <c r="AH139" s="26"/>
      <c r="AI139" s="26"/>
      <c r="AJ139" s="26"/>
      <c r="AK139" s="26"/>
      <c r="AL139" s="26"/>
      <c r="AM139" s="26"/>
      <c r="AN139" s="26"/>
      <c r="AO139" s="26"/>
      <c r="AP139" s="26"/>
      <c r="AQ139" s="26"/>
      <c r="AR139" s="26"/>
      <c r="AS139" s="26"/>
      <c r="AT139" s="26"/>
      <c r="AW139" s="179">
        <v>13610</v>
      </c>
      <c r="AX139">
        <v>14</v>
      </c>
      <c r="AY139">
        <v>9</v>
      </c>
      <c r="AZ139">
        <v>41</v>
      </c>
      <c r="BA139">
        <v>3</v>
      </c>
    </row>
    <row r="140" spans="15:53" hidden="1" x14ac:dyDescent="0.15">
      <c r="O140" s="26"/>
      <c r="P140" s="26"/>
      <c r="Q140" s="26"/>
      <c r="R140" s="26"/>
      <c r="S140" s="26"/>
      <c r="T140" s="26"/>
      <c r="U140" s="26"/>
      <c r="V140" s="26"/>
      <c r="W140" s="26"/>
      <c r="X140" s="26"/>
      <c r="Y140" s="26">
        <v>89</v>
      </c>
      <c r="Z140" s="38">
        <v>4</v>
      </c>
      <c r="AA140" s="26" t="s">
        <v>872</v>
      </c>
      <c r="AB140" s="26"/>
      <c r="AC140" s="26"/>
      <c r="AD140" s="26"/>
      <c r="AE140" s="26"/>
      <c r="AF140" s="26"/>
      <c r="AG140" s="26"/>
      <c r="AH140" s="26"/>
      <c r="AI140" s="26"/>
      <c r="AJ140" s="26"/>
      <c r="AK140" s="26"/>
      <c r="AL140" s="26"/>
      <c r="AM140" s="26"/>
      <c r="AN140" s="26"/>
      <c r="AO140" s="26"/>
      <c r="AP140" s="26"/>
      <c r="AQ140" s="26"/>
      <c r="AR140" s="26"/>
      <c r="AS140" s="26"/>
      <c r="AT140" s="26"/>
      <c r="AW140" s="179">
        <v>13641</v>
      </c>
      <c r="AX140">
        <v>14</v>
      </c>
      <c r="AY140">
        <v>9</v>
      </c>
      <c r="AZ140">
        <v>42</v>
      </c>
      <c r="BA140">
        <v>2</v>
      </c>
    </row>
    <row r="141" spans="15:53" hidden="1" x14ac:dyDescent="0.15">
      <c r="O141" s="26"/>
      <c r="P141" s="26"/>
      <c r="Q141" s="26"/>
      <c r="R141" s="26"/>
      <c r="S141" s="26"/>
      <c r="T141" s="26"/>
      <c r="U141" s="26"/>
      <c r="V141" s="26"/>
      <c r="W141" s="26"/>
      <c r="X141" s="26"/>
      <c r="Y141" s="26">
        <v>99</v>
      </c>
      <c r="Z141" s="38">
        <v>1</v>
      </c>
      <c r="AA141" s="26" t="s">
        <v>868</v>
      </c>
      <c r="AB141" s="26"/>
      <c r="AC141" s="26"/>
      <c r="AD141" s="26"/>
      <c r="AE141" s="26"/>
      <c r="AF141" s="26"/>
      <c r="AG141" s="26"/>
      <c r="AH141" s="26"/>
      <c r="AI141" s="28"/>
      <c r="AJ141" s="26"/>
      <c r="AK141" s="26"/>
      <c r="AL141" s="26"/>
      <c r="AM141" s="26"/>
      <c r="AN141" s="26"/>
      <c r="AO141" s="26"/>
      <c r="AP141" s="26"/>
      <c r="AQ141" s="26"/>
      <c r="AR141" s="26"/>
      <c r="AS141" s="26"/>
      <c r="AT141" s="26"/>
      <c r="AW141" s="179">
        <v>13672</v>
      </c>
      <c r="AX141">
        <v>14</v>
      </c>
      <c r="AY141">
        <v>9</v>
      </c>
      <c r="AZ141">
        <v>43</v>
      </c>
      <c r="BA141">
        <v>1</v>
      </c>
    </row>
    <row r="142" spans="15:53" hidden="1" x14ac:dyDescent="0.15">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W142" s="179">
        <v>13703</v>
      </c>
      <c r="AX142">
        <v>14</v>
      </c>
      <c r="AY142">
        <v>9</v>
      </c>
      <c r="AZ142">
        <v>44</v>
      </c>
      <c r="BA142">
        <v>9</v>
      </c>
    </row>
    <row r="143" spans="15:53" hidden="1" x14ac:dyDescent="0.15">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W143" s="179">
        <v>13735</v>
      </c>
      <c r="AX143">
        <v>14</v>
      </c>
      <c r="AY143">
        <v>9</v>
      </c>
      <c r="AZ143">
        <v>45</v>
      </c>
      <c r="BA143">
        <v>8</v>
      </c>
    </row>
    <row r="144" spans="15:53" hidden="1" x14ac:dyDescent="0.15">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W144" s="179">
        <v>13766</v>
      </c>
      <c r="AX144">
        <v>14</v>
      </c>
      <c r="AY144">
        <v>9</v>
      </c>
      <c r="AZ144">
        <v>46</v>
      </c>
      <c r="BA144">
        <v>7</v>
      </c>
    </row>
    <row r="145" spans="15:53" hidden="1" x14ac:dyDescent="0.15">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W145" s="179">
        <v>13797</v>
      </c>
      <c r="AX145">
        <v>14</v>
      </c>
      <c r="AY145">
        <v>9</v>
      </c>
      <c r="AZ145">
        <v>47</v>
      </c>
      <c r="BA145">
        <v>6</v>
      </c>
    </row>
    <row r="146" spans="15:53" hidden="1" x14ac:dyDescent="0.15">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W146" s="179">
        <v>13827</v>
      </c>
      <c r="AX146">
        <v>14</v>
      </c>
      <c r="AY146">
        <v>9</v>
      </c>
      <c r="AZ146">
        <v>48</v>
      </c>
      <c r="BA146">
        <v>5</v>
      </c>
    </row>
    <row r="147" spans="15:53" hidden="1" x14ac:dyDescent="0.15">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W147" s="179">
        <v>13856</v>
      </c>
      <c r="AX147">
        <v>14</v>
      </c>
      <c r="AY147">
        <v>9</v>
      </c>
      <c r="AZ147">
        <v>49</v>
      </c>
      <c r="BA147">
        <v>4</v>
      </c>
    </row>
    <row r="148" spans="15:53" hidden="1" x14ac:dyDescent="0.15">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W148" s="179">
        <v>13886</v>
      </c>
      <c r="AX148">
        <v>14</v>
      </c>
      <c r="AY148">
        <v>9</v>
      </c>
      <c r="AZ148">
        <v>50</v>
      </c>
      <c r="BA148">
        <v>3</v>
      </c>
    </row>
    <row r="149" spans="15:53" hidden="1" x14ac:dyDescent="0.15">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W149" s="179">
        <v>13915</v>
      </c>
      <c r="AX149">
        <v>15</v>
      </c>
      <c r="AY149">
        <v>8</v>
      </c>
      <c r="AZ149">
        <v>51</v>
      </c>
      <c r="BA149">
        <v>2</v>
      </c>
    </row>
    <row r="150" spans="15:53" hidden="1" x14ac:dyDescent="0.15">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W150" s="179">
        <v>13945</v>
      </c>
      <c r="AX150">
        <v>15</v>
      </c>
      <c r="AY150">
        <v>8</v>
      </c>
      <c r="AZ150">
        <v>52</v>
      </c>
      <c r="BA150">
        <v>1</v>
      </c>
    </row>
    <row r="151" spans="15:53" hidden="1" x14ac:dyDescent="0.15">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W151" s="179">
        <v>13975</v>
      </c>
      <c r="AX151">
        <v>15</v>
      </c>
      <c r="AY151">
        <v>8</v>
      </c>
      <c r="AZ151">
        <v>53</v>
      </c>
      <c r="BA151">
        <v>9</v>
      </c>
    </row>
    <row r="152" spans="15:53" hidden="1" x14ac:dyDescent="0.15">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W152" s="179">
        <v>14006</v>
      </c>
      <c r="AX152">
        <v>15</v>
      </c>
      <c r="AY152">
        <v>8</v>
      </c>
      <c r="AZ152">
        <v>54</v>
      </c>
      <c r="BA152">
        <v>8</v>
      </c>
    </row>
    <row r="153" spans="15:53" hidden="1" x14ac:dyDescent="0.15">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W153" s="179">
        <v>14037</v>
      </c>
      <c r="AX153">
        <v>15</v>
      </c>
      <c r="AY153">
        <v>8</v>
      </c>
      <c r="AZ153">
        <v>55</v>
      </c>
      <c r="BA153">
        <v>7</v>
      </c>
    </row>
    <row r="154" spans="15:53" hidden="1" x14ac:dyDescent="0.15">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W154" s="179">
        <v>14069</v>
      </c>
      <c r="AX154">
        <v>15</v>
      </c>
      <c r="AY154">
        <v>8</v>
      </c>
      <c r="AZ154">
        <v>56</v>
      </c>
      <c r="BA154">
        <v>6</v>
      </c>
    </row>
    <row r="155" spans="15:53" hidden="1" x14ac:dyDescent="0.15">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W155" s="179">
        <v>14100</v>
      </c>
      <c r="AX155">
        <v>15</v>
      </c>
      <c r="AY155">
        <v>8</v>
      </c>
      <c r="AZ155">
        <v>57</v>
      </c>
      <c r="BA155">
        <v>5</v>
      </c>
    </row>
    <row r="156" spans="15:53" hidden="1" x14ac:dyDescent="0.15">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W156" s="179">
        <v>14131</v>
      </c>
      <c r="AX156">
        <v>15</v>
      </c>
      <c r="AY156">
        <v>8</v>
      </c>
      <c r="AZ156">
        <v>58</v>
      </c>
      <c r="BA156">
        <v>4</v>
      </c>
    </row>
    <row r="157" spans="15:53" hidden="1" x14ac:dyDescent="0.15">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W157" s="179">
        <v>14162</v>
      </c>
      <c r="AX157">
        <v>15</v>
      </c>
      <c r="AY157">
        <v>8</v>
      </c>
      <c r="AZ157">
        <v>59</v>
      </c>
      <c r="BA157">
        <v>3</v>
      </c>
    </row>
    <row r="158" spans="15:53" hidden="1" x14ac:dyDescent="0.15">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W158" s="179">
        <v>14192</v>
      </c>
      <c r="AX158">
        <v>15</v>
      </c>
      <c r="AY158">
        <v>8</v>
      </c>
      <c r="AZ158">
        <v>60</v>
      </c>
      <c r="BA158">
        <v>2</v>
      </c>
    </row>
    <row r="159" spans="15:53" hidden="1" x14ac:dyDescent="0.15">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W159" s="179">
        <v>14222</v>
      </c>
      <c r="AX159">
        <v>15</v>
      </c>
      <c r="AY159">
        <v>8</v>
      </c>
      <c r="AZ159">
        <v>1</v>
      </c>
      <c r="BA159">
        <v>1</v>
      </c>
    </row>
    <row r="160" spans="15:53" hidden="1" x14ac:dyDescent="0.15">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W160" s="179">
        <v>14251</v>
      </c>
      <c r="AX160">
        <v>15</v>
      </c>
      <c r="AY160">
        <v>8</v>
      </c>
      <c r="AZ160">
        <v>2</v>
      </c>
      <c r="BA160">
        <v>9</v>
      </c>
    </row>
    <row r="161" spans="15:53" hidden="1" x14ac:dyDescent="0.15">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W161" s="179">
        <v>14281</v>
      </c>
      <c r="AX161">
        <v>16</v>
      </c>
      <c r="AY161">
        <v>7</v>
      </c>
      <c r="AZ161">
        <v>3</v>
      </c>
      <c r="BA161">
        <v>8</v>
      </c>
    </row>
    <row r="162" spans="15:53" hidden="1" x14ac:dyDescent="0.15">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W162" s="179">
        <v>14310</v>
      </c>
      <c r="AX162">
        <v>16</v>
      </c>
      <c r="AY162">
        <v>7</v>
      </c>
      <c r="AZ162">
        <v>4</v>
      </c>
      <c r="BA162">
        <v>7</v>
      </c>
    </row>
    <row r="163" spans="15:53" hidden="1" x14ac:dyDescent="0.15">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W163" s="179">
        <v>14341</v>
      </c>
      <c r="AX163">
        <v>16</v>
      </c>
      <c r="AY163">
        <v>7</v>
      </c>
      <c r="AZ163">
        <v>5</v>
      </c>
      <c r="BA163">
        <v>6</v>
      </c>
    </row>
    <row r="164" spans="15:53" hidden="1" x14ac:dyDescent="0.15">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W164" s="179">
        <v>14371</v>
      </c>
      <c r="AX164">
        <v>16</v>
      </c>
      <c r="AY164">
        <v>7</v>
      </c>
      <c r="AZ164">
        <v>6</v>
      </c>
      <c r="BA164">
        <v>5</v>
      </c>
    </row>
    <row r="165" spans="15:53" hidden="1" x14ac:dyDescent="0.15">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W165" s="179">
        <v>14402</v>
      </c>
      <c r="AX165">
        <v>16</v>
      </c>
      <c r="AY165">
        <v>7</v>
      </c>
      <c r="AZ165">
        <v>7</v>
      </c>
      <c r="BA165">
        <v>4</v>
      </c>
    </row>
    <row r="166" spans="15:53" hidden="1" x14ac:dyDescent="0.15">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W166" s="179">
        <v>14434</v>
      </c>
      <c r="AX166">
        <v>16</v>
      </c>
      <c r="AY166">
        <v>7</v>
      </c>
      <c r="AZ166">
        <v>8</v>
      </c>
      <c r="BA166">
        <v>3</v>
      </c>
    </row>
    <row r="167" spans="15:53" hidden="1" x14ac:dyDescent="0.15">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W167" s="179">
        <v>14465</v>
      </c>
      <c r="AX167">
        <v>16</v>
      </c>
      <c r="AY167">
        <v>7</v>
      </c>
      <c r="AZ167">
        <v>9</v>
      </c>
      <c r="BA167">
        <v>2</v>
      </c>
    </row>
    <row r="168" spans="15:53" hidden="1" x14ac:dyDescent="0.15">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W168" s="179">
        <v>14496</v>
      </c>
      <c r="AX168">
        <v>16</v>
      </c>
      <c r="AY168">
        <v>7</v>
      </c>
      <c r="AZ168">
        <v>10</v>
      </c>
      <c r="BA168">
        <v>1</v>
      </c>
    </row>
    <row r="169" spans="15:53" hidden="1" x14ac:dyDescent="0.15">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W169" s="179">
        <v>14527</v>
      </c>
      <c r="AX169">
        <v>16</v>
      </c>
      <c r="AY169">
        <v>7</v>
      </c>
      <c r="AZ169">
        <v>11</v>
      </c>
      <c r="BA169">
        <v>9</v>
      </c>
    </row>
    <row r="170" spans="15:53" hidden="1" x14ac:dyDescent="0.15">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W170" s="179">
        <v>14557</v>
      </c>
      <c r="AX170">
        <v>16</v>
      </c>
      <c r="AY170">
        <v>7</v>
      </c>
      <c r="AZ170">
        <v>12</v>
      </c>
      <c r="BA170">
        <v>8</v>
      </c>
    </row>
    <row r="171" spans="15:53" hidden="1" x14ac:dyDescent="0.15">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W171" s="179">
        <v>14587</v>
      </c>
      <c r="AX171">
        <v>16</v>
      </c>
      <c r="AY171">
        <v>7</v>
      </c>
      <c r="AZ171">
        <v>13</v>
      </c>
      <c r="BA171">
        <v>7</v>
      </c>
    </row>
    <row r="172" spans="15:53" hidden="1" x14ac:dyDescent="0.15">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W172" s="179">
        <v>14616</v>
      </c>
      <c r="AX172">
        <v>16</v>
      </c>
      <c r="AY172">
        <v>7</v>
      </c>
      <c r="AZ172">
        <v>14</v>
      </c>
      <c r="BA172">
        <v>6</v>
      </c>
    </row>
    <row r="173" spans="15:53" hidden="1" x14ac:dyDescent="0.15">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W173" s="179">
        <v>14646</v>
      </c>
      <c r="AX173">
        <v>17</v>
      </c>
      <c r="AY173">
        <v>6</v>
      </c>
      <c r="AZ173">
        <v>15</v>
      </c>
      <c r="BA173">
        <v>5</v>
      </c>
    </row>
    <row r="174" spans="15:53" hidden="1" x14ac:dyDescent="0.15">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W174" s="179">
        <v>14676</v>
      </c>
      <c r="AX174">
        <v>17</v>
      </c>
      <c r="AY174">
        <v>6</v>
      </c>
      <c r="AZ174">
        <v>16</v>
      </c>
      <c r="BA174">
        <v>4</v>
      </c>
    </row>
    <row r="175" spans="15:53" hidden="1" x14ac:dyDescent="0.15">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W175" s="179">
        <v>14706</v>
      </c>
      <c r="AX175">
        <v>17</v>
      </c>
      <c r="AY175">
        <v>6</v>
      </c>
      <c r="AZ175">
        <v>17</v>
      </c>
      <c r="BA175">
        <v>3</v>
      </c>
    </row>
    <row r="176" spans="15:53" hidden="1" x14ac:dyDescent="0.15">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W176" s="179">
        <v>14737</v>
      </c>
      <c r="AX176">
        <v>17</v>
      </c>
      <c r="AY176">
        <v>6</v>
      </c>
      <c r="AZ176">
        <v>18</v>
      </c>
      <c r="BA176">
        <v>2</v>
      </c>
    </row>
    <row r="177" spans="15:53" hidden="1" x14ac:dyDescent="0.15">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W177" s="179">
        <v>14768</v>
      </c>
      <c r="AX177">
        <v>17</v>
      </c>
      <c r="AY177">
        <v>6</v>
      </c>
      <c r="AZ177">
        <v>19</v>
      </c>
      <c r="BA177">
        <v>1</v>
      </c>
    </row>
    <row r="178" spans="15:53" hidden="1" x14ac:dyDescent="0.15">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W178" s="179">
        <v>14799</v>
      </c>
      <c r="AX178">
        <v>17</v>
      </c>
      <c r="AY178">
        <v>6</v>
      </c>
      <c r="AZ178">
        <v>20</v>
      </c>
      <c r="BA178">
        <v>9</v>
      </c>
    </row>
    <row r="179" spans="15:53" hidden="1" x14ac:dyDescent="0.15">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W179" s="179">
        <v>14831</v>
      </c>
      <c r="AX179">
        <v>17</v>
      </c>
      <c r="AY179">
        <v>6</v>
      </c>
      <c r="AZ179">
        <v>21</v>
      </c>
      <c r="BA179">
        <v>8</v>
      </c>
    </row>
    <row r="180" spans="15:53" hidden="1" x14ac:dyDescent="0.15">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W180" s="179">
        <v>14862</v>
      </c>
      <c r="AX180">
        <v>17</v>
      </c>
      <c r="AY180">
        <v>6</v>
      </c>
      <c r="AZ180">
        <v>22</v>
      </c>
      <c r="BA180">
        <v>7</v>
      </c>
    </row>
    <row r="181" spans="15:53" hidden="1" x14ac:dyDescent="0.15">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W181" s="179">
        <v>14892</v>
      </c>
      <c r="AX181">
        <v>17</v>
      </c>
      <c r="AY181">
        <v>6</v>
      </c>
      <c r="AZ181">
        <v>23</v>
      </c>
      <c r="BA181">
        <v>6</v>
      </c>
    </row>
    <row r="182" spans="15:53" hidden="1" x14ac:dyDescent="0.15">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W182" s="179">
        <v>14922</v>
      </c>
      <c r="AX182">
        <v>17</v>
      </c>
      <c r="AY182">
        <v>6</v>
      </c>
      <c r="AZ182">
        <v>24</v>
      </c>
      <c r="BA182">
        <v>5</v>
      </c>
    </row>
    <row r="183" spans="15:53" hidden="1" x14ac:dyDescent="0.15">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W183" s="179">
        <v>14952</v>
      </c>
      <c r="AX183">
        <v>17</v>
      </c>
      <c r="AY183">
        <v>6</v>
      </c>
      <c r="AZ183">
        <v>25</v>
      </c>
      <c r="BA183">
        <v>4</v>
      </c>
    </row>
    <row r="184" spans="15:53" hidden="1" x14ac:dyDescent="0.15">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W184" s="179">
        <v>14982</v>
      </c>
      <c r="AX184">
        <v>17</v>
      </c>
      <c r="AY184">
        <v>6</v>
      </c>
      <c r="AZ184">
        <v>26</v>
      </c>
      <c r="BA184">
        <v>3</v>
      </c>
    </row>
    <row r="185" spans="15:53" hidden="1" x14ac:dyDescent="0.15">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W185" s="179">
        <v>15011</v>
      </c>
      <c r="AX185">
        <v>18</v>
      </c>
      <c r="AY185">
        <v>5</v>
      </c>
      <c r="AZ185">
        <v>27</v>
      </c>
      <c r="BA185">
        <v>2</v>
      </c>
    </row>
    <row r="186" spans="15:53" hidden="1" x14ac:dyDescent="0.15">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W186" s="179">
        <v>15041</v>
      </c>
      <c r="AX186">
        <v>18</v>
      </c>
      <c r="AY186">
        <v>5</v>
      </c>
      <c r="AZ186">
        <v>28</v>
      </c>
      <c r="BA186">
        <v>1</v>
      </c>
    </row>
    <row r="187" spans="15:53" hidden="1" x14ac:dyDescent="0.15">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W187" s="179">
        <v>15071</v>
      </c>
      <c r="AX187">
        <v>18</v>
      </c>
      <c r="AY187">
        <v>5</v>
      </c>
      <c r="AZ187">
        <v>29</v>
      </c>
      <c r="BA187">
        <v>9</v>
      </c>
    </row>
    <row r="188" spans="15:53" hidden="1" x14ac:dyDescent="0.15">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W188" s="179">
        <v>15102</v>
      </c>
      <c r="AX188">
        <v>18</v>
      </c>
      <c r="AY188">
        <v>5</v>
      </c>
      <c r="AZ188">
        <v>30</v>
      </c>
      <c r="BA188">
        <v>8</v>
      </c>
    </row>
    <row r="189" spans="15:53" hidden="1" x14ac:dyDescent="0.15">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W189" s="179">
        <v>15133</v>
      </c>
      <c r="AX189">
        <v>18</v>
      </c>
      <c r="AY189">
        <v>5</v>
      </c>
      <c r="AZ189">
        <v>31</v>
      </c>
      <c r="BA189">
        <v>7</v>
      </c>
    </row>
    <row r="190" spans="15:53" hidden="1" x14ac:dyDescent="0.15">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W190" s="179">
        <v>15164</v>
      </c>
      <c r="AX190">
        <v>18</v>
      </c>
      <c r="AY190">
        <v>5</v>
      </c>
      <c r="AZ190">
        <v>32</v>
      </c>
      <c r="BA190">
        <v>6</v>
      </c>
    </row>
    <row r="191" spans="15:53" hidden="1" x14ac:dyDescent="0.15">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W191" s="179">
        <v>15196</v>
      </c>
      <c r="AX191">
        <v>18</v>
      </c>
      <c r="AY191">
        <v>5</v>
      </c>
      <c r="AZ191">
        <v>33</v>
      </c>
      <c r="BA191">
        <v>5</v>
      </c>
    </row>
    <row r="192" spans="15:53" hidden="1" x14ac:dyDescent="0.15">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W192" s="179">
        <v>15227</v>
      </c>
      <c r="AX192">
        <v>18</v>
      </c>
      <c r="AY192">
        <v>5</v>
      </c>
      <c r="AZ192">
        <v>34</v>
      </c>
      <c r="BA192">
        <v>4</v>
      </c>
    </row>
    <row r="193" spans="15:53" hidden="1" x14ac:dyDescent="0.15">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W193" s="179">
        <v>15258</v>
      </c>
      <c r="AX193">
        <v>18</v>
      </c>
      <c r="AY193">
        <v>5</v>
      </c>
      <c r="AZ193">
        <v>35</v>
      </c>
      <c r="BA193">
        <v>3</v>
      </c>
    </row>
    <row r="194" spans="15:53" hidden="1" x14ac:dyDescent="0.15">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W194" s="179">
        <v>15288</v>
      </c>
      <c r="AX194">
        <v>18</v>
      </c>
      <c r="AY194">
        <v>5</v>
      </c>
      <c r="AZ194">
        <v>36</v>
      </c>
      <c r="BA194">
        <v>2</v>
      </c>
    </row>
    <row r="195" spans="15:53" hidden="1" x14ac:dyDescent="0.15">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W195" s="179">
        <v>15317</v>
      </c>
      <c r="AX195">
        <v>18</v>
      </c>
      <c r="AY195">
        <v>5</v>
      </c>
      <c r="AZ195">
        <v>37</v>
      </c>
      <c r="BA195">
        <v>1</v>
      </c>
    </row>
    <row r="196" spans="15:53" hidden="1" x14ac:dyDescent="0.15">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W196" s="179">
        <v>15347</v>
      </c>
      <c r="AX196">
        <v>18</v>
      </c>
      <c r="AY196">
        <v>5</v>
      </c>
      <c r="AZ196">
        <v>38</v>
      </c>
      <c r="BA196">
        <v>9</v>
      </c>
    </row>
    <row r="197" spans="15:53" hidden="1" x14ac:dyDescent="0.15">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W197" s="179">
        <v>15376</v>
      </c>
      <c r="AX197">
        <v>18</v>
      </c>
      <c r="AY197">
        <v>5</v>
      </c>
      <c r="AZ197">
        <v>39</v>
      </c>
      <c r="BA197">
        <v>8</v>
      </c>
    </row>
    <row r="198" spans="15:53" hidden="1" x14ac:dyDescent="0.15">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W198" s="179">
        <v>15406</v>
      </c>
      <c r="AX198">
        <v>18</v>
      </c>
      <c r="AY198">
        <v>5</v>
      </c>
      <c r="AZ198">
        <v>40</v>
      </c>
      <c r="BA198">
        <v>7</v>
      </c>
    </row>
    <row r="199" spans="15:53" hidden="1" x14ac:dyDescent="0.15">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W199" s="179">
        <v>15436</v>
      </c>
      <c r="AX199">
        <v>19</v>
      </c>
      <c r="AY199">
        <v>4</v>
      </c>
      <c r="AZ199">
        <v>41</v>
      </c>
      <c r="BA199">
        <v>6</v>
      </c>
    </row>
    <row r="200" spans="15:53" hidden="1" x14ac:dyDescent="0.15">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W200" s="179">
        <v>15467</v>
      </c>
      <c r="AX200">
        <v>19</v>
      </c>
      <c r="AY200">
        <v>4</v>
      </c>
      <c r="AZ200">
        <v>42</v>
      </c>
      <c r="BA200">
        <v>5</v>
      </c>
    </row>
    <row r="201" spans="15:53" hidden="1" x14ac:dyDescent="0.15">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W201" s="179">
        <v>15498</v>
      </c>
      <c r="AX201">
        <v>19</v>
      </c>
      <c r="AY201">
        <v>4</v>
      </c>
      <c r="AZ201">
        <v>43</v>
      </c>
      <c r="BA201">
        <v>4</v>
      </c>
    </row>
    <row r="202" spans="15:53" hidden="1" x14ac:dyDescent="0.15">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W202" s="179">
        <v>15530</v>
      </c>
      <c r="AX202">
        <v>19</v>
      </c>
      <c r="AY202">
        <v>4</v>
      </c>
      <c r="AZ202">
        <v>44</v>
      </c>
      <c r="BA202">
        <v>3</v>
      </c>
    </row>
    <row r="203" spans="15:53" hidden="1" x14ac:dyDescent="0.15">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W203" s="179">
        <v>15561</v>
      </c>
      <c r="AX203">
        <v>19</v>
      </c>
      <c r="AY203">
        <v>4</v>
      </c>
      <c r="AZ203">
        <v>45</v>
      </c>
      <c r="BA203">
        <v>2</v>
      </c>
    </row>
    <row r="204" spans="15:53" hidden="1" x14ac:dyDescent="0.15">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W204" s="179">
        <v>15592</v>
      </c>
      <c r="AX204">
        <v>19</v>
      </c>
      <c r="AY204">
        <v>4</v>
      </c>
      <c r="AZ204">
        <v>46</v>
      </c>
      <c r="BA204">
        <v>1</v>
      </c>
    </row>
    <row r="205" spans="15:53" hidden="1" x14ac:dyDescent="0.15">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W205" s="179">
        <v>15623</v>
      </c>
      <c r="AX205">
        <v>19</v>
      </c>
      <c r="AY205">
        <v>4</v>
      </c>
      <c r="AZ205">
        <v>47</v>
      </c>
      <c r="BA205">
        <v>9</v>
      </c>
    </row>
    <row r="206" spans="15:53" hidden="1" x14ac:dyDescent="0.15">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W206" s="179">
        <v>15653</v>
      </c>
      <c r="AX206">
        <v>19</v>
      </c>
      <c r="AY206">
        <v>4</v>
      </c>
      <c r="AZ206">
        <v>48</v>
      </c>
      <c r="BA206">
        <v>8</v>
      </c>
    </row>
    <row r="207" spans="15:53" hidden="1" x14ac:dyDescent="0.15">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W207" s="179">
        <v>15683</v>
      </c>
      <c r="AX207">
        <v>19</v>
      </c>
      <c r="AY207">
        <v>4</v>
      </c>
      <c r="AZ207">
        <v>49</v>
      </c>
      <c r="BA207">
        <v>7</v>
      </c>
    </row>
    <row r="208" spans="15:53" hidden="1" x14ac:dyDescent="0.15">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W208" s="179">
        <v>15712</v>
      </c>
      <c r="AX208">
        <v>19</v>
      </c>
      <c r="AY208">
        <v>4</v>
      </c>
      <c r="AZ208">
        <v>50</v>
      </c>
      <c r="BA208">
        <v>6</v>
      </c>
    </row>
    <row r="209" spans="15:53" hidden="1" x14ac:dyDescent="0.15">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W209" s="179">
        <v>15742</v>
      </c>
      <c r="AX209">
        <v>20</v>
      </c>
      <c r="AY209">
        <v>3</v>
      </c>
      <c r="AZ209">
        <v>51</v>
      </c>
      <c r="BA209">
        <v>5</v>
      </c>
    </row>
    <row r="210" spans="15:53" hidden="1" x14ac:dyDescent="0.15">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W210" s="179">
        <v>15771</v>
      </c>
      <c r="AX210">
        <v>20</v>
      </c>
      <c r="AY210">
        <v>3</v>
      </c>
      <c r="AZ210">
        <v>52</v>
      </c>
      <c r="BA210">
        <v>4</v>
      </c>
    </row>
    <row r="211" spans="15:53" hidden="1" x14ac:dyDescent="0.15">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W211" s="179">
        <v>15802</v>
      </c>
      <c r="AX211">
        <v>20</v>
      </c>
      <c r="AY211">
        <v>3</v>
      </c>
      <c r="AZ211">
        <v>53</v>
      </c>
      <c r="BA211">
        <v>3</v>
      </c>
    </row>
    <row r="212" spans="15:53" hidden="1" x14ac:dyDescent="0.15">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W212" s="179">
        <v>15832</v>
      </c>
      <c r="AX212">
        <v>20</v>
      </c>
      <c r="AY212">
        <v>3</v>
      </c>
      <c r="AZ212">
        <v>54</v>
      </c>
      <c r="BA212">
        <v>2</v>
      </c>
    </row>
    <row r="213" spans="15:53" hidden="1" x14ac:dyDescent="0.15">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W213" s="179">
        <v>15863</v>
      </c>
      <c r="AX213">
        <v>20</v>
      </c>
      <c r="AY213">
        <v>3</v>
      </c>
      <c r="AZ213">
        <v>55</v>
      </c>
      <c r="BA213">
        <v>1</v>
      </c>
    </row>
    <row r="214" spans="15:53" hidden="1" x14ac:dyDescent="0.15">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W214" s="179">
        <v>15895</v>
      </c>
      <c r="AX214">
        <v>20</v>
      </c>
      <c r="AY214">
        <v>3</v>
      </c>
      <c r="AZ214">
        <v>56</v>
      </c>
      <c r="BA214">
        <v>9</v>
      </c>
    </row>
    <row r="215" spans="15:53" hidden="1" x14ac:dyDescent="0.15">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W215" s="179">
        <v>15926</v>
      </c>
      <c r="AX215">
        <v>20</v>
      </c>
      <c r="AY215">
        <v>3</v>
      </c>
      <c r="AZ215">
        <v>57</v>
      </c>
      <c r="BA215">
        <v>8</v>
      </c>
    </row>
    <row r="216" spans="15:53" hidden="1" x14ac:dyDescent="0.15">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W216" s="179">
        <v>15957</v>
      </c>
      <c r="AX216">
        <v>20</v>
      </c>
      <c r="AY216">
        <v>3</v>
      </c>
      <c r="AZ216">
        <v>58</v>
      </c>
      <c r="BA216">
        <v>7</v>
      </c>
    </row>
    <row r="217" spans="15:53" hidden="1" x14ac:dyDescent="0.15">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W217" s="179">
        <v>15988</v>
      </c>
      <c r="AX217">
        <v>20</v>
      </c>
      <c r="AY217">
        <v>3</v>
      </c>
      <c r="AZ217">
        <v>59</v>
      </c>
      <c r="BA217">
        <v>6</v>
      </c>
    </row>
    <row r="218" spans="15:53" hidden="1" x14ac:dyDescent="0.15">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W218" s="179">
        <v>16018</v>
      </c>
      <c r="AX218">
        <v>20</v>
      </c>
      <c r="AY218">
        <v>3</v>
      </c>
      <c r="AZ218">
        <v>60</v>
      </c>
      <c r="BA218">
        <v>5</v>
      </c>
    </row>
    <row r="219" spans="15:53" hidden="1" x14ac:dyDescent="0.15">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W219" s="179">
        <v>16048</v>
      </c>
      <c r="AX219">
        <v>20</v>
      </c>
      <c r="AY219">
        <v>3</v>
      </c>
      <c r="AZ219">
        <v>1</v>
      </c>
      <c r="BA219">
        <v>4</v>
      </c>
    </row>
    <row r="220" spans="15:53" hidden="1" x14ac:dyDescent="0.15">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W220" s="179">
        <v>16077</v>
      </c>
      <c r="AX220">
        <v>20</v>
      </c>
      <c r="AY220">
        <v>3</v>
      </c>
      <c r="AZ220">
        <v>2</v>
      </c>
      <c r="BA220">
        <v>3</v>
      </c>
    </row>
    <row r="221" spans="15:53" hidden="1" x14ac:dyDescent="0.15">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W221" s="179">
        <v>16107</v>
      </c>
      <c r="AX221">
        <v>21</v>
      </c>
      <c r="AY221">
        <v>2</v>
      </c>
      <c r="AZ221">
        <v>3</v>
      </c>
      <c r="BA221">
        <v>2</v>
      </c>
    </row>
    <row r="222" spans="15:53" hidden="1" x14ac:dyDescent="0.15">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W222" s="179">
        <v>16137</v>
      </c>
      <c r="AX222">
        <v>21</v>
      </c>
      <c r="AY222">
        <v>2</v>
      </c>
      <c r="AZ222">
        <v>4</v>
      </c>
      <c r="BA222">
        <v>1</v>
      </c>
    </row>
    <row r="223" spans="15:53" hidden="1" x14ac:dyDescent="0.15">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W223" s="179">
        <v>16167</v>
      </c>
      <c r="AX223">
        <v>21</v>
      </c>
      <c r="AY223">
        <v>2</v>
      </c>
      <c r="AZ223">
        <v>5</v>
      </c>
      <c r="BA223">
        <v>9</v>
      </c>
    </row>
    <row r="224" spans="15:53" hidden="1" x14ac:dyDescent="0.15">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W224" s="179">
        <v>16198</v>
      </c>
      <c r="AX224">
        <v>21</v>
      </c>
      <c r="AY224">
        <v>2</v>
      </c>
      <c r="AZ224">
        <v>6</v>
      </c>
      <c r="BA224">
        <v>8</v>
      </c>
    </row>
    <row r="225" spans="15:53" hidden="1" x14ac:dyDescent="0.15">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W225" s="179">
        <v>16229</v>
      </c>
      <c r="AX225">
        <v>21</v>
      </c>
      <c r="AY225">
        <v>2</v>
      </c>
      <c r="AZ225">
        <v>7</v>
      </c>
      <c r="BA225">
        <v>7</v>
      </c>
    </row>
    <row r="226" spans="15:53" hidden="1" x14ac:dyDescent="0.15">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W226" s="179">
        <v>16260</v>
      </c>
      <c r="AX226">
        <v>21</v>
      </c>
      <c r="AY226">
        <v>2</v>
      </c>
      <c r="AZ226">
        <v>8</v>
      </c>
      <c r="BA226">
        <v>6</v>
      </c>
    </row>
    <row r="227" spans="15:53" hidden="1" x14ac:dyDescent="0.15">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W227" s="179">
        <v>16292</v>
      </c>
      <c r="AX227">
        <v>21</v>
      </c>
      <c r="AY227">
        <v>2</v>
      </c>
      <c r="AZ227">
        <v>9</v>
      </c>
      <c r="BA227">
        <v>5</v>
      </c>
    </row>
    <row r="228" spans="15:53" hidden="1" x14ac:dyDescent="0.15">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W228" s="179">
        <v>16323</v>
      </c>
      <c r="AX228">
        <v>21</v>
      </c>
      <c r="AY228">
        <v>2</v>
      </c>
      <c r="AZ228">
        <v>10</v>
      </c>
      <c r="BA228">
        <v>4</v>
      </c>
    </row>
    <row r="229" spans="15:53" hidden="1" x14ac:dyDescent="0.15">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W229" s="179">
        <v>16353</v>
      </c>
      <c r="AX229">
        <v>21</v>
      </c>
      <c r="AY229">
        <v>2</v>
      </c>
      <c r="AZ229">
        <v>11</v>
      </c>
      <c r="BA229">
        <v>3</v>
      </c>
    </row>
    <row r="230" spans="15:53" hidden="1" x14ac:dyDescent="0.15">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W230" s="179">
        <v>16383</v>
      </c>
      <c r="AX230">
        <v>21</v>
      </c>
      <c r="AY230">
        <v>2</v>
      </c>
      <c r="AZ230">
        <v>12</v>
      </c>
      <c r="BA230">
        <v>2</v>
      </c>
    </row>
    <row r="231" spans="15:53" hidden="1" x14ac:dyDescent="0.15">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W231" s="179">
        <v>16413</v>
      </c>
      <c r="AX231">
        <v>21</v>
      </c>
      <c r="AY231">
        <v>2</v>
      </c>
      <c r="AZ231">
        <v>13</v>
      </c>
      <c r="BA231">
        <v>1</v>
      </c>
    </row>
    <row r="232" spans="15:53" hidden="1" x14ac:dyDescent="0.15">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W232" s="179">
        <v>16443</v>
      </c>
      <c r="AX232">
        <v>21</v>
      </c>
      <c r="AY232">
        <v>2</v>
      </c>
      <c r="AZ232">
        <v>14</v>
      </c>
      <c r="BA232">
        <v>9</v>
      </c>
    </row>
    <row r="233" spans="15:53" hidden="1" x14ac:dyDescent="0.15">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W233" s="179">
        <v>16472</v>
      </c>
      <c r="AX233">
        <v>22</v>
      </c>
      <c r="AY233">
        <v>1</v>
      </c>
      <c r="AZ233">
        <v>15</v>
      </c>
      <c r="BA233">
        <v>8</v>
      </c>
    </row>
    <row r="234" spans="15:53" hidden="1" x14ac:dyDescent="0.15">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W234" s="179">
        <v>16502</v>
      </c>
      <c r="AX234">
        <v>22</v>
      </c>
      <c r="AY234">
        <v>1</v>
      </c>
      <c r="AZ234">
        <v>16</v>
      </c>
      <c r="BA234">
        <v>7</v>
      </c>
    </row>
    <row r="235" spans="15:53" hidden="1" x14ac:dyDescent="0.15">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W235" s="179">
        <v>16532</v>
      </c>
      <c r="AX235">
        <v>22</v>
      </c>
      <c r="AY235">
        <v>1</v>
      </c>
      <c r="AZ235">
        <v>17</v>
      </c>
      <c r="BA235">
        <v>6</v>
      </c>
    </row>
    <row r="236" spans="15:53" hidden="1" x14ac:dyDescent="0.15">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W236" s="179">
        <v>16563</v>
      </c>
      <c r="AX236">
        <v>22</v>
      </c>
      <c r="AY236">
        <v>1</v>
      </c>
      <c r="AZ236">
        <v>18</v>
      </c>
      <c r="BA236">
        <v>5</v>
      </c>
    </row>
    <row r="237" spans="15:53" hidden="1" x14ac:dyDescent="0.15">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W237" s="179">
        <v>16594</v>
      </c>
      <c r="AX237">
        <v>22</v>
      </c>
      <c r="AY237">
        <v>1</v>
      </c>
      <c r="AZ237">
        <v>19</v>
      </c>
      <c r="BA237">
        <v>4</v>
      </c>
    </row>
    <row r="238" spans="15:53" hidden="1" x14ac:dyDescent="0.15">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W238" s="179">
        <v>16625</v>
      </c>
      <c r="AX238">
        <v>22</v>
      </c>
      <c r="AY238">
        <v>1</v>
      </c>
      <c r="AZ238">
        <v>20</v>
      </c>
      <c r="BA238">
        <v>3</v>
      </c>
    </row>
    <row r="239" spans="15:53" hidden="1" x14ac:dyDescent="0.15">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W239" s="179">
        <v>16657</v>
      </c>
      <c r="AX239">
        <v>22</v>
      </c>
      <c r="AY239">
        <v>1</v>
      </c>
      <c r="AZ239">
        <v>21</v>
      </c>
      <c r="BA239">
        <v>2</v>
      </c>
    </row>
    <row r="240" spans="15:53" hidden="1" x14ac:dyDescent="0.15">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W240" s="179">
        <v>16688</v>
      </c>
      <c r="AX240">
        <v>22</v>
      </c>
      <c r="AY240">
        <v>1</v>
      </c>
      <c r="AZ240">
        <v>22</v>
      </c>
      <c r="BA240">
        <v>1</v>
      </c>
    </row>
    <row r="241" spans="15:53" hidden="1" x14ac:dyDescent="0.15">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W241" s="179">
        <v>16719</v>
      </c>
      <c r="AX241">
        <v>22</v>
      </c>
      <c r="AY241">
        <v>1</v>
      </c>
      <c r="AZ241">
        <v>23</v>
      </c>
      <c r="BA241">
        <v>9</v>
      </c>
    </row>
    <row r="242" spans="15:53" hidden="1" x14ac:dyDescent="0.15">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W242" s="179">
        <v>16749</v>
      </c>
      <c r="AX242">
        <v>22</v>
      </c>
      <c r="AY242">
        <v>1</v>
      </c>
      <c r="AZ242">
        <v>24</v>
      </c>
      <c r="BA242">
        <v>8</v>
      </c>
    </row>
    <row r="243" spans="15:53" hidden="1" x14ac:dyDescent="0.15">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W243" s="179">
        <v>16778</v>
      </c>
      <c r="AX243">
        <v>22</v>
      </c>
      <c r="AY243">
        <v>1</v>
      </c>
      <c r="AZ243">
        <v>25</v>
      </c>
      <c r="BA243">
        <v>7</v>
      </c>
    </row>
    <row r="244" spans="15:53" hidden="1" x14ac:dyDescent="0.15">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W244" s="179">
        <v>16808</v>
      </c>
      <c r="AX244">
        <v>22</v>
      </c>
      <c r="AY244">
        <v>1</v>
      </c>
      <c r="AZ244">
        <v>26</v>
      </c>
      <c r="BA244">
        <v>6</v>
      </c>
    </row>
    <row r="245" spans="15:53" hidden="1" x14ac:dyDescent="0.15">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W245" s="179">
        <v>16837</v>
      </c>
      <c r="AX245">
        <v>23</v>
      </c>
      <c r="AY245">
        <v>9</v>
      </c>
      <c r="AZ245">
        <v>27</v>
      </c>
      <c r="BA245">
        <v>5</v>
      </c>
    </row>
    <row r="246" spans="15:53" hidden="1" x14ac:dyDescent="0.15">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W246" s="179">
        <v>16867</v>
      </c>
      <c r="AX246">
        <v>23</v>
      </c>
      <c r="AY246">
        <v>9</v>
      </c>
      <c r="AZ246">
        <v>28</v>
      </c>
      <c r="BA246">
        <v>4</v>
      </c>
    </row>
    <row r="247" spans="15:53" hidden="1" x14ac:dyDescent="0.15">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W247" s="179">
        <v>16897</v>
      </c>
      <c r="AX247">
        <v>23</v>
      </c>
      <c r="AY247">
        <v>9</v>
      </c>
      <c r="AZ247">
        <v>29</v>
      </c>
      <c r="BA247">
        <v>3</v>
      </c>
    </row>
    <row r="248" spans="15:53" hidden="1" x14ac:dyDescent="0.15">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W248" s="179">
        <v>16928</v>
      </c>
      <c r="AX248">
        <v>23</v>
      </c>
      <c r="AY248">
        <v>9</v>
      </c>
      <c r="AZ248">
        <v>30</v>
      </c>
      <c r="BA248">
        <v>2</v>
      </c>
    </row>
    <row r="249" spans="15:53" hidden="1" x14ac:dyDescent="0.15">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W249" s="179">
        <v>16959</v>
      </c>
      <c r="AX249">
        <v>23</v>
      </c>
      <c r="AY249">
        <v>9</v>
      </c>
      <c r="AZ249">
        <v>31</v>
      </c>
      <c r="BA249">
        <v>1</v>
      </c>
    </row>
    <row r="250" spans="15:53" hidden="1" x14ac:dyDescent="0.15">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W250" s="179">
        <v>16991</v>
      </c>
      <c r="AX250">
        <v>23</v>
      </c>
      <c r="AY250">
        <v>9</v>
      </c>
      <c r="AZ250">
        <v>32</v>
      </c>
      <c r="BA250">
        <v>9</v>
      </c>
    </row>
    <row r="251" spans="15:53" hidden="1" x14ac:dyDescent="0.15">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W251" s="179">
        <v>17022</v>
      </c>
      <c r="AX251">
        <v>23</v>
      </c>
      <c r="AY251">
        <v>9</v>
      </c>
      <c r="AZ251">
        <v>33</v>
      </c>
      <c r="BA251">
        <v>8</v>
      </c>
    </row>
    <row r="252" spans="15:53" hidden="1" x14ac:dyDescent="0.15">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W252" s="179">
        <v>17053</v>
      </c>
      <c r="AX252">
        <v>23</v>
      </c>
      <c r="AY252">
        <v>9</v>
      </c>
      <c r="AZ252">
        <v>34</v>
      </c>
      <c r="BA252">
        <v>7</v>
      </c>
    </row>
    <row r="253" spans="15:53" hidden="1" x14ac:dyDescent="0.15">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W253" s="179">
        <v>17084</v>
      </c>
      <c r="AX253">
        <v>23</v>
      </c>
      <c r="AY253">
        <v>9</v>
      </c>
      <c r="AZ253">
        <v>35</v>
      </c>
      <c r="BA253">
        <v>6</v>
      </c>
    </row>
    <row r="254" spans="15:53" hidden="1" x14ac:dyDescent="0.15">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W254" s="179">
        <v>17114</v>
      </c>
      <c r="AX254">
        <v>23</v>
      </c>
      <c r="AY254">
        <v>9</v>
      </c>
      <c r="AZ254">
        <v>36</v>
      </c>
      <c r="BA254">
        <v>5</v>
      </c>
    </row>
    <row r="255" spans="15:53" hidden="1" x14ac:dyDescent="0.15">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W255" s="179">
        <v>17144</v>
      </c>
      <c r="AX255">
        <v>23</v>
      </c>
      <c r="AY255">
        <v>9</v>
      </c>
      <c r="AZ255">
        <v>37</v>
      </c>
      <c r="BA255">
        <v>4</v>
      </c>
    </row>
    <row r="256" spans="15:53" hidden="1" x14ac:dyDescent="0.15">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W256" s="179">
        <v>17173</v>
      </c>
      <c r="AX256">
        <v>23</v>
      </c>
      <c r="AY256">
        <v>9</v>
      </c>
      <c r="AZ256">
        <v>38</v>
      </c>
      <c r="BA256">
        <v>3</v>
      </c>
    </row>
    <row r="257" spans="15:53" hidden="1" x14ac:dyDescent="0.15">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W257" s="179">
        <v>17203</v>
      </c>
      <c r="AX257">
        <v>24</v>
      </c>
      <c r="AY257">
        <v>8</v>
      </c>
      <c r="AZ257">
        <v>39</v>
      </c>
      <c r="BA257">
        <v>2</v>
      </c>
    </row>
    <row r="258" spans="15:53" hidden="1" x14ac:dyDescent="0.15">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W258" s="179">
        <v>17232</v>
      </c>
      <c r="AX258">
        <v>24</v>
      </c>
      <c r="AY258">
        <v>8</v>
      </c>
      <c r="AZ258">
        <v>40</v>
      </c>
      <c r="BA258">
        <v>1</v>
      </c>
    </row>
    <row r="259" spans="15:53" hidden="1" x14ac:dyDescent="0.15">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W259" s="179">
        <v>17263</v>
      </c>
      <c r="AX259">
        <v>24</v>
      </c>
      <c r="AY259">
        <v>8</v>
      </c>
      <c r="AZ259">
        <v>41</v>
      </c>
      <c r="BA259">
        <v>9</v>
      </c>
    </row>
    <row r="260" spans="15:53" hidden="1" x14ac:dyDescent="0.15">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W260" s="179">
        <v>17293</v>
      </c>
      <c r="AX260">
        <v>24</v>
      </c>
      <c r="AY260">
        <v>8</v>
      </c>
      <c r="AZ260">
        <v>42</v>
      </c>
      <c r="BA260">
        <v>8</v>
      </c>
    </row>
    <row r="261" spans="15:53" hidden="1" x14ac:dyDescent="0.15">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W261" s="179">
        <v>17324</v>
      </c>
      <c r="AX261">
        <v>24</v>
      </c>
      <c r="AY261">
        <v>8</v>
      </c>
      <c r="AZ261">
        <v>43</v>
      </c>
      <c r="BA261">
        <v>7</v>
      </c>
    </row>
    <row r="262" spans="15:53" hidden="1" x14ac:dyDescent="0.15">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W262" s="179">
        <v>17356</v>
      </c>
      <c r="AX262">
        <v>24</v>
      </c>
      <c r="AY262">
        <v>8</v>
      </c>
      <c r="AZ262">
        <v>44</v>
      </c>
      <c r="BA262">
        <v>6</v>
      </c>
    </row>
    <row r="263" spans="15:53" hidden="1" x14ac:dyDescent="0.15">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W263" s="179">
        <v>17387</v>
      </c>
      <c r="AX263">
        <v>24</v>
      </c>
      <c r="AY263">
        <v>8</v>
      </c>
      <c r="AZ263">
        <v>45</v>
      </c>
      <c r="BA263">
        <v>5</v>
      </c>
    </row>
    <row r="264" spans="15:53" hidden="1" x14ac:dyDescent="0.15">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W264" s="179">
        <v>17418</v>
      </c>
      <c r="AX264">
        <v>24</v>
      </c>
      <c r="AY264">
        <v>8</v>
      </c>
      <c r="AZ264">
        <v>46</v>
      </c>
      <c r="BA264">
        <v>4</v>
      </c>
    </row>
    <row r="265" spans="15:53" hidden="1" x14ac:dyDescent="0.15">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W265" s="179">
        <v>17449</v>
      </c>
      <c r="AX265">
        <v>24</v>
      </c>
      <c r="AY265">
        <v>8</v>
      </c>
      <c r="AZ265">
        <v>47</v>
      </c>
      <c r="BA265">
        <v>3</v>
      </c>
    </row>
    <row r="266" spans="15:53" hidden="1" x14ac:dyDescent="0.15">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W266" s="179">
        <v>17479</v>
      </c>
      <c r="AX266">
        <v>24</v>
      </c>
      <c r="AY266">
        <v>8</v>
      </c>
      <c r="AZ266">
        <v>48</v>
      </c>
      <c r="BA266">
        <v>2</v>
      </c>
    </row>
    <row r="267" spans="15:53" hidden="1" x14ac:dyDescent="0.15">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W267" s="179">
        <v>17509</v>
      </c>
      <c r="AX267">
        <v>24</v>
      </c>
      <c r="AY267">
        <v>8</v>
      </c>
      <c r="AZ267">
        <v>49</v>
      </c>
      <c r="BA267">
        <v>1</v>
      </c>
    </row>
    <row r="268" spans="15:53" hidden="1" x14ac:dyDescent="0.15">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W268" s="179">
        <v>17538</v>
      </c>
      <c r="AX268">
        <v>24</v>
      </c>
      <c r="AY268">
        <v>8</v>
      </c>
      <c r="AZ268">
        <v>50</v>
      </c>
      <c r="BA268">
        <v>9</v>
      </c>
    </row>
    <row r="269" spans="15:53" hidden="1" x14ac:dyDescent="0.15">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W269" s="179">
        <v>17568</v>
      </c>
      <c r="AX269">
        <v>25</v>
      </c>
      <c r="AY269">
        <v>7</v>
      </c>
      <c r="AZ269">
        <v>51</v>
      </c>
      <c r="BA269">
        <v>8</v>
      </c>
    </row>
    <row r="270" spans="15:53" hidden="1" x14ac:dyDescent="0.15">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W270" s="179">
        <v>17598</v>
      </c>
      <c r="AX270">
        <v>25</v>
      </c>
      <c r="AY270">
        <v>7</v>
      </c>
      <c r="AZ270">
        <v>52</v>
      </c>
      <c r="BA270">
        <v>7</v>
      </c>
    </row>
    <row r="271" spans="15:53" hidden="1" x14ac:dyDescent="0.15">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W271" s="179">
        <v>17628</v>
      </c>
      <c r="AX271">
        <v>25</v>
      </c>
      <c r="AY271">
        <v>7</v>
      </c>
      <c r="AZ271">
        <v>53</v>
      </c>
      <c r="BA271">
        <v>6</v>
      </c>
    </row>
    <row r="272" spans="15:53" hidden="1" x14ac:dyDescent="0.15">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W272" s="179">
        <v>17658</v>
      </c>
      <c r="AX272">
        <v>25</v>
      </c>
      <c r="AY272">
        <v>7</v>
      </c>
      <c r="AZ272">
        <v>54</v>
      </c>
      <c r="BA272">
        <v>5</v>
      </c>
    </row>
    <row r="273" spans="15:53" hidden="1" x14ac:dyDescent="0.15">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W273" s="179">
        <v>17690</v>
      </c>
      <c r="AX273">
        <v>25</v>
      </c>
      <c r="AY273">
        <v>7</v>
      </c>
      <c r="AZ273">
        <v>55</v>
      </c>
      <c r="BA273">
        <v>4</v>
      </c>
    </row>
    <row r="274" spans="15:53" hidden="1" x14ac:dyDescent="0.15">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W274" s="179">
        <v>17721</v>
      </c>
      <c r="AX274">
        <v>25</v>
      </c>
      <c r="AY274">
        <v>7</v>
      </c>
      <c r="AZ274">
        <v>56</v>
      </c>
      <c r="BA274">
        <v>3</v>
      </c>
    </row>
    <row r="275" spans="15:53" hidden="1" x14ac:dyDescent="0.15">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W275" s="179">
        <v>17753</v>
      </c>
      <c r="AX275">
        <v>25</v>
      </c>
      <c r="AY275">
        <v>7</v>
      </c>
      <c r="AZ275">
        <v>57</v>
      </c>
      <c r="BA275">
        <v>2</v>
      </c>
    </row>
    <row r="276" spans="15:53" hidden="1" x14ac:dyDescent="0.15">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W276" s="179">
        <v>17784</v>
      </c>
      <c r="AX276">
        <v>25</v>
      </c>
      <c r="AY276">
        <v>7</v>
      </c>
      <c r="AZ276">
        <v>58</v>
      </c>
      <c r="BA276">
        <v>1</v>
      </c>
    </row>
    <row r="277" spans="15:53" hidden="1" x14ac:dyDescent="0.15">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W277" s="179">
        <v>17814</v>
      </c>
      <c r="AX277">
        <v>25</v>
      </c>
      <c r="AY277">
        <v>7</v>
      </c>
      <c r="AZ277">
        <v>59</v>
      </c>
      <c r="BA277">
        <v>9</v>
      </c>
    </row>
    <row r="278" spans="15:53" hidden="1" x14ac:dyDescent="0.15">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W278" s="179">
        <v>17844</v>
      </c>
      <c r="AX278">
        <v>25</v>
      </c>
      <c r="AY278">
        <v>7</v>
      </c>
      <c r="AZ278">
        <v>60</v>
      </c>
      <c r="BA278">
        <v>8</v>
      </c>
    </row>
    <row r="279" spans="15:53" hidden="1" x14ac:dyDescent="0.15">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W279" s="179">
        <v>17874</v>
      </c>
      <c r="AX279">
        <v>25</v>
      </c>
      <c r="AY279">
        <v>7</v>
      </c>
      <c r="AZ279">
        <v>1</v>
      </c>
      <c r="BA279">
        <v>7</v>
      </c>
    </row>
    <row r="280" spans="15:53" hidden="1" x14ac:dyDescent="0.15">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W280" s="179">
        <v>17904</v>
      </c>
      <c r="AX280">
        <v>25</v>
      </c>
      <c r="AY280">
        <v>7</v>
      </c>
      <c r="AZ280">
        <v>2</v>
      </c>
      <c r="BA280">
        <v>6</v>
      </c>
    </row>
    <row r="281" spans="15:53" hidden="1" x14ac:dyDescent="0.15">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W281" s="179">
        <v>17933</v>
      </c>
      <c r="AX281">
        <v>26</v>
      </c>
      <c r="AY281">
        <v>6</v>
      </c>
      <c r="AZ281">
        <v>3</v>
      </c>
      <c r="BA281">
        <v>5</v>
      </c>
    </row>
    <row r="282" spans="15:53" hidden="1" x14ac:dyDescent="0.15">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W282" s="179">
        <v>17963</v>
      </c>
      <c r="AX282">
        <v>26</v>
      </c>
      <c r="AY282">
        <v>6</v>
      </c>
      <c r="AZ282">
        <v>4</v>
      </c>
      <c r="BA282">
        <v>4</v>
      </c>
    </row>
    <row r="283" spans="15:53" hidden="1" x14ac:dyDescent="0.15">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W283" s="179">
        <v>17993</v>
      </c>
      <c r="AX283">
        <v>26</v>
      </c>
      <c r="AY283">
        <v>6</v>
      </c>
      <c r="AZ283">
        <v>5</v>
      </c>
      <c r="BA283">
        <v>3</v>
      </c>
    </row>
    <row r="284" spans="15:53" hidden="1" x14ac:dyDescent="0.15">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W284" s="179">
        <v>18024</v>
      </c>
      <c r="AX284">
        <v>26</v>
      </c>
      <c r="AY284">
        <v>6</v>
      </c>
      <c r="AZ284">
        <v>6</v>
      </c>
      <c r="BA284">
        <v>2</v>
      </c>
    </row>
    <row r="285" spans="15:53" hidden="1" x14ac:dyDescent="0.15">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W285" s="179">
        <v>18055</v>
      </c>
      <c r="AX285">
        <v>26</v>
      </c>
      <c r="AY285">
        <v>6</v>
      </c>
      <c r="AZ285">
        <v>7</v>
      </c>
      <c r="BA285">
        <v>1</v>
      </c>
    </row>
    <row r="286" spans="15:53" hidden="1" x14ac:dyDescent="0.15">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W286" s="179">
        <v>18086</v>
      </c>
      <c r="AX286">
        <v>26</v>
      </c>
      <c r="AY286">
        <v>6</v>
      </c>
      <c r="AZ286">
        <v>8</v>
      </c>
      <c r="BA286">
        <v>9</v>
      </c>
    </row>
    <row r="287" spans="15:53" hidden="1" x14ac:dyDescent="0.15">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W287" s="179">
        <v>18118</v>
      </c>
      <c r="AX287">
        <v>26</v>
      </c>
      <c r="AY287">
        <v>6</v>
      </c>
      <c r="AZ287">
        <v>9</v>
      </c>
      <c r="BA287">
        <v>8</v>
      </c>
    </row>
    <row r="288" spans="15:53" hidden="1" x14ac:dyDescent="0.15">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W288" s="179">
        <v>18149</v>
      </c>
      <c r="AX288">
        <v>26</v>
      </c>
      <c r="AY288">
        <v>6</v>
      </c>
      <c r="AZ288">
        <v>10</v>
      </c>
      <c r="BA288">
        <v>7</v>
      </c>
    </row>
    <row r="289" spans="15:53" hidden="1" x14ac:dyDescent="0.15">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W289" s="179">
        <v>18180</v>
      </c>
      <c r="AX289">
        <v>26</v>
      </c>
      <c r="AY289">
        <v>6</v>
      </c>
      <c r="AZ289">
        <v>11</v>
      </c>
      <c r="BA289">
        <v>6</v>
      </c>
    </row>
    <row r="290" spans="15:53" hidden="1" x14ac:dyDescent="0.15">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W290" s="179">
        <v>18210</v>
      </c>
      <c r="AX290">
        <v>26</v>
      </c>
      <c r="AY290">
        <v>6</v>
      </c>
      <c r="AZ290">
        <v>12</v>
      </c>
      <c r="BA290">
        <v>5</v>
      </c>
    </row>
    <row r="291" spans="15:53" hidden="1" x14ac:dyDescent="0.15">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W291" s="179">
        <v>18239</v>
      </c>
      <c r="AX291">
        <v>26</v>
      </c>
      <c r="AY291">
        <v>6</v>
      </c>
      <c r="AZ291">
        <v>13</v>
      </c>
      <c r="BA291">
        <v>4</v>
      </c>
    </row>
    <row r="292" spans="15:53" hidden="1" x14ac:dyDescent="0.15">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W292" s="179">
        <v>18269</v>
      </c>
      <c r="AX292">
        <v>26</v>
      </c>
      <c r="AY292">
        <v>6</v>
      </c>
      <c r="AZ292">
        <v>14</v>
      </c>
      <c r="BA292">
        <v>3</v>
      </c>
    </row>
    <row r="293" spans="15:53" hidden="1" x14ac:dyDescent="0.15">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W293" s="179">
        <v>18298</v>
      </c>
      <c r="AX293">
        <v>27</v>
      </c>
      <c r="AY293">
        <v>5</v>
      </c>
      <c r="AZ293">
        <v>15</v>
      </c>
      <c r="BA293">
        <v>2</v>
      </c>
    </row>
    <row r="294" spans="15:53" hidden="1" x14ac:dyDescent="0.15">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W294" s="179">
        <v>18328</v>
      </c>
      <c r="AX294">
        <v>27</v>
      </c>
      <c r="AY294">
        <v>5</v>
      </c>
      <c r="AZ294">
        <v>16</v>
      </c>
      <c r="BA294">
        <v>1</v>
      </c>
    </row>
    <row r="295" spans="15:53" hidden="1" x14ac:dyDescent="0.15">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W295" s="179">
        <v>18358</v>
      </c>
      <c r="AX295">
        <v>27</v>
      </c>
      <c r="AY295">
        <v>5</v>
      </c>
      <c r="AZ295">
        <v>17</v>
      </c>
      <c r="BA295">
        <v>9</v>
      </c>
    </row>
    <row r="296" spans="15:53" hidden="1" x14ac:dyDescent="0.15">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W296" s="179">
        <v>18389</v>
      </c>
      <c r="AX296">
        <v>27</v>
      </c>
      <c r="AY296">
        <v>5</v>
      </c>
      <c r="AZ296">
        <v>18</v>
      </c>
      <c r="BA296">
        <v>8</v>
      </c>
    </row>
    <row r="297" spans="15:53" hidden="1" x14ac:dyDescent="0.15">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W297" s="179">
        <v>18420</v>
      </c>
      <c r="AX297">
        <v>27</v>
      </c>
      <c r="AY297">
        <v>5</v>
      </c>
      <c r="AZ297">
        <v>19</v>
      </c>
      <c r="BA297">
        <v>7</v>
      </c>
    </row>
    <row r="298" spans="15:53" hidden="1" x14ac:dyDescent="0.15">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W298" s="179">
        <v>18452</v>
      </c>
      <c r="AX298">
        <v>27</v>
      </c>
      <c r="AY298">
        <v>5</v>
      </c>
      <c r="AZ298">
        <v>20</v>
      </c>
      <c r="BA298">
        <v>6</v>
      </c>
    </row>
    <row r="299" spans="15:53" hidden="1" x14ac:dyDescent="0.15">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W299" s="179">
        <v>18483</v>
      </c>
      <c r="AX299">
        <v>27</v>
      </c>
      <c r="AY299">
        <v>5</v>
      </c>
      <c r="AZ299">
        <v>21</v>
      </c>
      <c r="BA299">
        <v>5</v>
      </c>
    </row>
    <row r="300" spans="15:53" hidden="1" x14ac:dyDescent="0.15">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W300" s="179">
        <v>18514</v>
      </c>
      <c r="AX300">
        <v>27</v>
      </c>
      <c r="AY300">
        <v>5</v>
      </c>
      <c r="AZ300">
        <v>22</v>
      </c>
      <c r="BA300">
        <v>4</v>
      </c>
    </row>
    <row r="301" spans="15:53" hidden="1" x14ac:dyDescent="0.15">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W301" s="179">
        <v>18545</v>
      </c>
      <c r="AX301">
        <v>27</v>
      </c>
      <c r="AY301">
        <v>5</v>
      </c>
      <c r="AZ301">
        <v>23</v>
      </c>
      <c r="BA301">
        <v>3</v>
      </c>
    </row>
    <row r="302" spans="15:53" hidden="1" x14ac:dyDescent="0.15">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W302" s="179">
        <v>18575</v>
      </c>
      <c r="AX302">
        <v>27</v>
      </c>
      <c r="AY302">
        <v>5</v>
      </c>
      <c r="AZ302">
        <v>24</v>
      </c>
      <c r="BA302">
        <v>2</v>
      </c>
    </row>
    <row r="303" spans="15:53" hidden="1" x14ac:dyDescent="0.15">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W303" s="179">
        <v>18605</v>
      </c>
      <c r="AX303">
        <v>27</v>
      </c>
      <c r="AY303">
        <v>5</v>
      </c>
      <c r="AZ303">
        <v>25</v>
      </c>
      <c r="BA303">
        <v>1</v>
      </c>
    </row>
    <row r="304" spans="15:53" hidden="1" x14ac:dyDescent="0.15">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W304" s="179">
        <v>18634</v>
      </c>
      <c r="AX304">
        <v>27</v>
      </c>
      <c r="AY304">
        <v>5</v>
      </c>
      <c r="AZ304">
        <v>26</v>
      </c>
      <c r="BA304">
        <v>9</v>
      </c>
    </row>
    <row r="305" spans="15:53" hidden="1" x14ac:dyDescent="0.15">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W305" s="179">
        <v>18664</v>
      </c>
      <c r="AX305">
        <v>28</v>
      </c>
      <c r="AY305">
        <v>4</v>
      </c>
      <c r="AZ305">
        <v>27</v>
      </c>
      <c r="BA305">
        <v>8</v>
      </c>
    </row>
    <row r="306" spans="15:53" hidden="1" x14ac:dyDescent="0.15">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W306" s="179">
        <v>18693</v>
      </c>
      <c r="AX306">
        <v>28</v>
      </c>
      <c r="AY306">
        <v>4</v>
      </c>
      <c r="AZ306">
        <v>28</v>
      </c>
      <c r="BA306">
        <v>7</v>
      </c>
    </row>
    <row r="307" spans="15:53" hidden="1" x14ac:dyDescent="0.15">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W307" s="179">
        <v>18723</v>
      </c>
      <c r="AX307">
        <v>28</v>
      </c>
      <c r="AY307">
        <v>4</v>
      </c>
      <c r="AZ307">
        <v>29</v>
      </c>
      <c r="BA307">
        <v>6</v>
      </c>
    </row>
    <row r="308" spans="15:53" hidden="1" x14ac:dyDescent="0.15">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W308" s="179">
        <v>18754</v>
      </c>
      <c r="AX308">
        <v>28</v>
      </c>
      <c r="AY308">
        <v>4</v>
      </c>
      <c r="AZ308">
        <v>30</v>
      </c>
      <c r="BA308">
        <v>5</v>
      </c>
    </row>
    <row r="309" spans="15:53" hidden="1" x14ac:dyDescent="0.15">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W309" s="179">
        <v>18785</v>
      </c>
      <c r="AX309">
        <v>28</v>
      </c>
      <c r="AY309">
        <v>4</v>
      </c>
      <c r="AZ309">
        <v>31</v>
      </c>
      <c r="BA309">
        <v>4</v>
      </c>
    </row>
    <row r="310" spans="15:53" hidden="1" x14ac:dyDescent="0.15">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W310" s="179">
        <v>18817</v>
      </c>
      <c r="AX310">
        <v>28</v>
      </c>
      <c r="AY310">
        <v>4</v>
      </c>
      <c r="AZ310">
        <v>32</v>
      </c>
      <c r="BA310">
        <v>3</v>
      </c>
    </row>
    <row r="311" spans="15:53" hidden="1" x14ac:dyDescent="0.15">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W311" s="179">
        <v>18848</v>
      </c>
      <c r="AX311">
        <v>28</v>
      </c>
      <c r="AY311">
        <v>4</v>
      </c>
      <c r="AZ311">
        <v>33</v>
      </c>
      <c r="BA311">
        <v>2</v>
      </c>
    </row>
    <row r="312" spans="15:53" hidden="1" x14ac:dyDescent="0.15">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W312" s="179">
        <v>18879</v>
      </c>
      <c r="AX312">
        <v>28</v>
      </c>
      <c r="AY312">
        <v>4</v>
      </c>
      <c r="AZ312">
        <v>34</v>
      </c>
      <c r="BA312">
        <v>1</v>
      </c>
    </row>
    <row r="313" spans="15:53" hidden="1" x14ac:dyDescent="0.15">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W313" s="179">
        <v>18910</v>
      </c>
      <c r="AX313">
        <v>28</v>
      </c>
      <c r="AY313">
        <v>4</v>
      </c>
      <c r="AZ313">
        <v>35</v>
      </c>
      <c r="BA313">
        <v>9</v>
      </c>
    </row>
    <row r="314" spans="15:53" hidden="1" x14ac:dyDescent="0.15">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W314" s="179">
        <v>18940</v>
      </c>
      <c r="AX314">
        <v>28</v>
      </c>
      <c r="AY314">
        <v>4</v>
      </c>
      <c r="AZ314">
        <v>36</v>
      </c>
      <c r="BA314">
        <v>8</v>
      </c>
    </row>
    <row r="315" spans="15:53" hidden="1" x14ac:dyDescent="0.15">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W315" s="179">
        <v>18970</v>
      </c>
      <c r="AX315">
        <v>28</v>
      </c>
      <c r="AY315">
        <v>4</v>
      </c>
      <c r="AZ315">
        <v>37</v>
      </c>
      <c r="BA315">
        <v>7</v>
      </c>
    </row>
    <row r="316" spans="15:53" hidden="1" x14ac:dyDescent="0.15">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W316" s="179">
        <v>18999</v>
      </c>
      <c r="AX316">
        <v>28</v>
      </c>
      <c r="AY316">
        <v>4</v>
      </c>
      <c r="AZ316">
        <v>38</v>
      </c>
      <c r="BA316">
        <v>6</v>
      </c>
    </row>
    <row r="317" spans="15:53" hidden="1" x14ac:dyDescent="0.15">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W317" s="179">
        <v>19029</v>
      </c>
      <c r="AX317">
        <v>29</v>
      </c>
      <c r="AY317">
        <v>3</v>
      </c>
      <c r="AZ317">
        <v>39</v>
      </c>
      <c r="BA317">
        <v>5</v>
      </c>
    </row>
    <row r="318" spans="15:53" hidden="1" x14ac:dyDescent="0.15">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W318" s="179">
        <v>19059</v>
      </c>
      <c r="AX318">
        <v>29</v>
      </c>
      <c r="AY318">
        <v>3</v>
      </c>
      <c r="AZ318">
        <v>40</v>
      </c>
      <c r="BA318">
        <v>4</v>
      </c>
    </row>
    <row r="319" spans="15:53" hidden="1" x14ac:dyDescent="0.15">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W319" s="179">
        <v>19089</v>
      </c>
      <c r="AX319">
        <v>29</v>
      </c>
      <c r="AY319">
        <v>3</v>
      </c>
      <c r="AZ319">
        <v>41</v>
      </c>
      <c r="BA319">
        <v>3</v>
      </c>
    </row>
    <row r="320" spans="15:53" hidden="1" x14ac:dyDescent="0.15">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W320" s="179">
        <v>19119</v>
      </c>
      <c r="AX320">
        <v>29</v>
      </c>
      <c r="AY320">
        <v>3</v>
      </c>
      <c r="AZ320">
        <v>42</v>
      </c>
      <c r="BA320">
        <v>2</v>
      </c>
    </row>
    <row r="321" spans="15:53" hidden="1" x14ac:dyDescent="0.15">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W321" s="179">
        <v>19151</v>
      </c>
      <c r="AX321">
        <v>29</v>
      </c>
      <c r="AY321">
        <v>3</v>
      </c>
      <c r="AZ321">
        <v>43</v>
      </c>
      <c r="BA321">
        <v>1</v>
      </c>
    </row>
    <row r="322" spans="15:53" hidden="1" x14ac:dyDescent="0.15">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W322" s="179">
        <v>19182</v>
      </c>
      <c r="AX322">
        <v>29</v>
      </c>
      <c r="AY322">
        <v>3</v>
      </c>
      <c r="AZ322">
        <v>44</v>
      </c>
      <c r="BA322">
        <v>9</v>
      </c>
    </row>
    <row r="323" spans="15:53" hidden="1" x14ac:dyDescent="0.15">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W323" s="179">
        <v>19213</v>
      </c>
      <c r="AX323">
        <v>29</v>
      </c>
      <c r="AY323">
        <v>3</v>
      </c>
      <c r="AZ323">
        <v>45</v>
      </c>
      <c r="BA323">
        <v>8</v>
      </c>
    </row>
    <row r="324" spans="15:53" hidden="1" x14ac:dyDescent="0.15">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W324" s="179">
        <v>19245</v>
      </c>
      <c r="AX324">
        <v>29</v>
      </c>
      <c r="AY324">
        <v>3</v>
      </c>
      <c r="AZ324">
        <v>46</v>
      </c>
      <c r="BA324">
        <v>7</v>
      </c>
    </row>
    <row r="325" spans="15:53" hidden="1" x14ac:dyDescent="0.15">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W325" s="179">
        <v>19275</v>
      </c>
      <c r="AX325">
        <v>29</v>
      </c>
      <c r="AY325">
        <v>3</v>
      </c>
      <c r="AZ325">
        <v>47</v>
      </c>
      <c r="BA325">
        <v>6</v>
      </c>
    </row>
    <row r="326" spans="15:53" hidden="1" x14ac:dyDescent="0.15">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W326" s="179">
        <v>19305</v>
      </c>
      <c r="AX326">
        <v>29</v>
      </c>
      <c r="AY326">
        <v>3</v>
      </c>
      <c r="AZ326">
        <v>48</v>
      </c>
      <c r="BA326">
        <v>5</v>
      </c>
    </row>
    <row r="327" spans="15:53" hidden="1" x14ac:dyDescent="0.15">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W327" s="179">
        <v>19335</v>
      </c>
      <c r="AX327">
        <v>29</v>
      </c>
      <c r="AY327">
        <v>3</v>
      </c>
      <c r="AZ327">
        <v>49</v>
      </c>
      <c r="BA327">
        <v>4</v>
      </c>
    </row>
    <row r="328" spans="15:53" hidden="1" x14ac:dyDescent="0.15">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W328" s="179">
        <v>19365</v>
      </c>
      <c r="AX328">
        <v>29</v>
      </c>
      <c r="AY328">
        <v>3</v>
      </c>
      <c r="AZ328">
        <v>50</v>
      </c>
      <c r="BA328">
        <v>3</v>
      </c>
    </row>
    <row r="329" spans="15:53" hidden="1" x14ac:dyDescent="0.15">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W329" s="179">
        <v>19394</v>
      </c>
      <c r="AX329">
        <v>30</v>
      </c>
      <c r="AY329">
        <v>2</v>
      </c>
      <c r="AZ329">
        <v>51</v>
      </c>
      <c r="BA329">
        <v>2</v>
      </c>
    </row>
    <row r="330" spans="15:53" hidden="1" x14ac:dyDescent="0.15">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W330" s="179">
        <v>19424</v>
      </c>
      <c r="AX330">
        <v>30</v>
      </c>
      <c r="AY330">
        <v>2</v>
      </c>
      <c r="AZ330">
        <v>52</v>
      </c>
      <c r="BA330">
        <v>1</v>
      </c>
    </row>
    <row r="331" spans="15:53" hidden="1" x14ac:dyDescent="0.15">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W331" s="179">
        <v>19454</v>
      </c>
      <c r="AX331">
        <v>30</v>
      </c>
      <c r="AY331">
        <v>2</v>
      </c>
      <c r="AZ331">
        <v>53</v>
      </c>
      <c r="BA331">
        <v>9</v>
      </c>
    </row>
    <row r="332" spans="15:53" hidden="1" x14ac:dyDescent="0.15">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W332" s="179">
        <v>19485</v>
      </c>
      <c r="AX332">
        <v>30</v>
      </c>
      <c r="AY332">
        <v>2</v>
      </c>
      <c r="AZ332">
        <v>54</v>
      </c>
      <c r="BA332">
        <v>8</v>
      </c>
    </row>
    <row r="333" spans="15:53" hidden="1" x14ac:dyDescent="0.15">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W333" s="179">
        <v>19516</v>
      </c>
      <c r="AX333">
        <v>30</v>
      </c>
      <c r="AY333">
        <v>2</v>
      </c>
      <c r="AZ333">
        <v>55</v>
      </c>
      <c r="BA333">
        <v>7</v>
      </c>
    </row>
    <row r="334" spans="15:53" hidden="1" x14ac:dyDescent="0.15">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W334" s="179">
        <v>19547</v>
      </c>
      <c r="AX334">
        <v>30</v>
      </c>
      <c r="AY334">
        <v>2</v>
      </c>
      <c r="AZ334">
        <v>56</v>
      </c>
      <c r="BA334">
        <v>6</v>
      </c>
    </row>
    <row r="335" spans="15:53" hidden="1" x14ac:dyDescent="0.15">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W335" s="179">
        <v>19579</v>
      </c>
      <c r="AX335">
        <v>30</v>
      </c>
      <c r="AY335">
        <v>2</v>
      </c>
      <c r="AZ335">
        <v>57</v>
      </c>
      <c r="BA335">
        <v>5</v>
      </c>
    </row>
    <row r="336" spans="15:53" hidden="1" x14ac:dyDescent="0.15">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W336" s="179">
        <v>19610</v>
      </c>
      <c r="AX336">
        <v>30</v>
      </c>
      <c r="AY336">
        <v>2</v>
      </c>
      <c r="AZ336">
        <v>58</v>
      </c>
      <c r="BA336">
        <v>4</v>
      </c>
    </row>
    <row r="337" spans="15:53" hidden="1" x14ac:dyDescent="0.15">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W337" s="179">
        <v>19640</v>
      </c>
      <c r="AX337">
        <v>30</v>
      </c>
      <c r="AY337">
        <v>2</v>
      </c>
      <c r="AZ337">
        <v>59</v>
      </c>
      <c r="BA337">
        <v>3</v>
      </c>
    </row>
    <row r="338" spans="15:53" hidden="1" x14ac:dyDescent="0.15">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W338" s="179">
        <v>19671</v>
      </c>
      <c r="AX338">
        <v>30</v>
      </c>
      <c r="AY338">
        <v>2</v>
      </c>
      <c r="AZ338">
        <v>60</v>
      </c>
      <c r="BA338">
        <v>2</v>
      </c>
    </row>
    <row r="339" spans="15:53" hidden="1" x14ac:dyDescent="0.15">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W339" s="179">
        <v>19700</v>
      </c>
      <c r="AX339">
        <v>30</v>
      </c>
      <c r="AY339">
        <v>2</v>
      </c>
      <c r="AZ339">
        <v>1</v>
      </c>
      <c r="BA339">
        <v>1</v>
      </c>
    </row>
    <row r="340" spans="15:53" hidden="1" x14ac:dyDescent="0.15">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W340" s="179">
        <v>19730</v>
      </c>
      <c r="AX340">
        <v>30</v>
      </c>
      <c r="AY340">
        <v>2</v>
      </c>
      <c r="AZ340">
        <v>2</v>
      </c>
      <c r="BA340">
        <v>9</v>
      </c>
    </row>
    <row r="341" spans="15:53" hidden="1" x14ac:dyDescent="0.15">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W341" s="179">
        <v>19759</v>
      </c>
      <c r="AX341">
        <v>31</v>
      </c>
      <c r="AY341">
        <v>1</v>
      </c>
      <c r="AZ341">
        <v>3</v>
      </c>
      <c r="BA341">
        <v>8</v>
      </c>
    </row>
    <row r="342" spans="15:53" hidden="1" x14ac:dyDescent="0.15">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W342" s="179">
        <v>19789</v>
      </c>
      <c r="AX342">
        <v>31</v>
      </c>
      <c r="AY342">
        <v>1</v>
      </c>
      <c r="AZ342">
        <v>4</v>
      </c>
      <c r="BA342">
        <v>7</v>
      </c>
    </row>
    <row r="343" spans="15:53" hidden="1" x14ac:dyDescent="0.15">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W343" s="179">
        <v>19819</v>
      </c>
      <c r="AX343">
        <v>31</v>
      </c>
      <c r="AY343">
        <v>1</v>
      </c>
      <c r="AZ343">
        <v>5</v>
      </c>
      <c r="BA343">
        <v>6</v>
      </c>
    </row>
    <row r="344" spans="15:53" hidden="1" x14ac:dyDescent="0.15">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W344" s="179">
        <v>19850</v>
      </c>
      <c r="AX344">
        <v>31</v>
      </c>
      <c r="AY344">
        <v>1</v>
      </c>
      <c r="AZ344">
        <v>6</v>
      </c>
      <c r="BA344">
        <v>5</v>
      </c>
    </row>
    <row r="345" spans="15:53" hidden="1" x14ac:dyDescent="0.15">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W345" s="179">
        <v>19881</v>
      </c>
      <c r="AX345">
        <v>31</v>
      </c>
      <c r="AY345">
        <v>1</v>
      </c>
      <c r="AZ345">
        <v>7</v>
      </c>
      <c r="BA345">
        <v>4</v>
      </c>
    </row>
    <row r="346" spans="15:53" hidden="1" x14ac:dyDescent="0.15">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W346" s="179">
        <v>19913</v>
      </c>
      <c r="AX346">
        <v>31</v>
      </c>
      <c r="AY346">
        <v>1</v>
      </c>
      <c r="AZ346">
        <v>8</v>
      </c>
      <c r="BA346">
        <v>3</v>
      </c>
    </row>
    <row r="347" spans="15:53" hidden="1" x14ac:dyDescent="0.15">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W347" s="179">
        <v>19944</v>
      </c>
      <c r="AX347">
        <v>31</v>
      </c>
      <c r="AY347">
        <v>1</v>
      </c>
      <c r="AZ347">
        <v>9</v>
      </c>
      <c r="BA347">
        <v>2</v>
      </c>
    </row>
    <row r="348" spans="15:53" hidden="1" x14ac:dyDescent="0.15">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W348" s="179">
        <v>19975</v>
      </c>
      <c r="AX348">
        <v>31</v>
      </c>
      <c r="AY348">
        <v>1</v>
      </c>
      <c r="AZ348">
        <v>10</v>
      </c>
      <c r="BA348">
        <v>1</v>
      </c>
    </row>
    <row r="349" spans="15:53" hidden="1" x14ac:dyDescent="0.15">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W349" s="179">
        <v>20006</v>
      </c>
      <c r="AX349">
        <v>31</v>
      </c>
      <c r="AY349">
        <v>1</v>
      </c>
      <c r="AZ349">
        <v>11</v>
      </c>
      <c r="BA349">
        <v>9</v>
      </c>
    </row>
    <row r="350" spans="15:53" hidden="1" x14ac:dyDescent="0.15">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W350" s="179">
        <v>20036</v>
      </c>
      <c r="AX350">
        <v>31</v>
      </c>
      <c r="AY350">
        <v>1</v>
      </c>
      <c r="AZ350">
        <v>12</v>
      </c>
      <c r="BA350">
        <v>8</v>
      </c>
    </row>
    <row r="351" spans="15:53" hidden="1" x14ac:dyDescent="0.15">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W351" s="179">
        <v>20066</v>
      </c>
      <c r="AX351">
        <v>31</v>
      </c>
      <c r="AY351">
        <v>1</v>
      </c>
      <c r="AZ351">
        <v>13</v>
      </c>
      <c r="BA351">
        <v>7</v>
      </c>
    </row>
    <row r="352" spans="15:53" hidden="1" x14ac:dyDescent="0.15">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W352" s="179">
        <v>20095</v>
      </c>
      <c r="AX352">
        <v>31</v>
      </c>
      <c r="AY352">
        <v>1</v>
      </c>
      <c r="AZ352">
        <v>14</v>
      </c>
      <c r="BA352">
        <v>6</v>
      </c>
    </row>
    <row r="353" spans="15:53" hidden="1" x14ac:dyDescent="0.15">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W353" s="179">
        <v>20124</v>
      </c>
      <c r="AX353">
        <v>32</v>
      </c>
      <c r="AY353">
        <v>9</v>
      </c>
      <c r="AZ353">
        <v>15</v>
      </c>
      <c r="BA353">
        <v>5</v>
      </c>
    </row>
    <row r="354" spans="15:53" hidden="1" x14ac:dyDescent="0.15">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W354" s="179">
        <v>20154</v>
      </c>
      <c r="AX354">
        <v>32</v>
      </c>
      <c r="AY354">
        <v>9</v>
      </c>
      <c r="AZ354">
        <v>16</v>
      </c>
      <c r="BA354">
        <v>4</v>
      </c>
    </row>
    <row r="355" spans="15:53" hidden="1" x14ac:dyDescent="0.15">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W355" s="179">
        <v>20184</v>
      </c>
      <c r="AX355">
        <v>32</v>
      </c>
      <c r="AY355">
        <v>9</v>
      </c>
      <c r="AZ355">
        <v>17</v>
      </c>
      <c r="BA355">
        <v>3</v>
      </c>
    </row>
    <row r="356" spans="15:53" hidden="1" x14ac:dyDescent="0.15">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W356" s="179">
        <v>20215</v>
      </c>
      <c r="AX356">
        <v>32</v>
      </c>
      <c r="AY356">
        <v>9</v>
      </c>
      <c r="AZ356">
        <v>18</v>
      </c>
      <c r="BA356">
        <v>2</v>
      </c>
    </row>
    <row r="357" spans="15:53" hidden="1" x14ac:dyDescent="0.15">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W357" s="179">
        <v>20246</v>
      </c>
      <c r="AX357">
        <v>32</v>
      </c>
      <c r="AY357">
        <v>9</v>
      </c>
      <c r="AZ357">
        <v>19</v>
      </c>
      <c r="BA357">
        <v>1</v>
      </c>
    </row>
    <row r="358" spans="15:53" hidden="1" x14ac:dyDescent="0.15">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W358" s="179">
        <v>20278</v>
      </c>
      <c r="AX358">
        <v>32</v>
      </c>
      <c r="AY358">
        <v>9</v>
      </c>
      <c r="AZ358">
        <v>20</v>
      </c>
      <c r="BA358">
        <v>9</v>
      </c>
    </row>
    <row r="359" spans="15:53" hidden="1" x14ac:dyDescent="0.15">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W359" s="179">
        <v>20309</v>
      </c>
      <c r="AX359">
        <v>32</v>
      </c>
      <c r="AY359">
        <v>9</v>
      </c>
      <c r="AZ359">
        <v>21</v>
      </c>
      <c r="BA359">
        <v>8</v>
      </c>
    </row>
    <row r="360" spans="15:53" hidden="1" x14ac:dyDescent="0.15">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W360" s="179">
        <v>20340</v>
      </c>
      <c r="AX360">
        <v>32</v>
      </c>
      <c r="AY360">
        <v>9</v>
      </c>
      <c r="AZ360">
        <v>22</v>
      </c>
      <c r="BA360">
        <v>7</v>
      </c>
    </row>
    <row r="361" spans="15:53" hidden="1" x14ac:dyDescent="0.15">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W361" s="179">
        <v>20371</v>
      </c>
      <c r="AX361">
        <v>32</v>
      </c>
      <c r="AY361">
        <v>9</v>
      </c>
      <c r="AZ361">
        <v>23</v>
      </c>
      <c r="BA361">
        <v>6</v>
      </c>
    </row>
    <row r="362" spans="15:53" hidden="1" x14ac:dyDescent="0.15">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W362" s="179">
        <v>20401</v>
      </c>
      <c r="AX362">
        <v>32</v>
      </c>
      <c r="AY362">
        <v>9</v>
      </c>
      <c r="AZ362">
        <v>24</v>
      </c>
      <c r="BA362">
        <v>5</v>
      </c>
    </row>
    <row r="363" spans="15:53" hidden="1" x14ac:dyDescent="0.15">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W363" s="179">
        <v>20431</v>
      </c>
      <c r="AX363">
        <v>32</v>
      </c>
      <c r="AY363">
        <v>9</v>
      </c>
      <c r="AZ363">
        <v>25</v>
      </c>
      <c r="BA363">
        <v>4</v>
      </c>
    </row>
    <row r="364" spans="15:53" hidden="1" x14ac:dyDescent="0.15">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W364" s="179">
        <v>20460</v>
      </c>
      <c r="AX364">
        <v>32</v>
      </c>
      <c r="AY364">
        <v>9</v>
      </c>
      <c r="AZ364">
        <v>26</v>
      </c>
      <c r="BA364">
        <v>3</v>
      </c>
    </row>
    <row r="365" spans="15:53" hidden="1" x14ac:dyDescent="0.15">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W365" s="179">
        <v>20490</v>
      </c>
      <c r="AX365">
        <v>33</v>
      </c>
      <c r="AY365">
        <v>8</v>
      </c>
      <c r="AZ365">
        <v>27</v>
      </c>
      <c r="BA365">
        <v>2</v>
      </c>
    </row>
    <row r="366" spans="15:53" hidden="1" x14ac:dyDescent="0.15">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W366" s="179">
        <v>20519</v>
      </c>
      <c r="AX366">
        <v>33</v>
      </c>
      <c r="AY366">
        <v>8</v>
      </c>
      <c r="AZ366">
        <v>28</v>
      </c>
      <c r="BA366">
        <v>1</v>
      </c>
    </row>
    <row r="367" spans="15:53" hidden="1" x14ac:dyDescent="0.15">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W367" s="179">
        <v>20550</v>
      </c>
      <c r="AX367">
        <v>33</v>
      </c>
      <c r="AY367">
        <v>8</v>
      </c>
      <c r="AZ367">
        <v>29</v>
      </c>
      <c r="BA367">
        <v>9</v>
      </c>
    </row>
    <row r="368" spans="15:53" hidden="1" x14ac:dyDescent="0.15">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W368" s="179">
        <v>20580</v>
      </c>
      <c r="AX368">
        <v>33</v>
      </c>
      <c r="AY368">
        <v>8</v>
      </c>
      <c r="AZ368">
        <v>30</v>
      </c>
      <c r="BA368">
        <v>8</v>
      </c>
    </row>
    <row r="369" spans="15:53" hidden="1" x14ac:dyDescent="0.15">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W369" s="179">
        <v>20612</v>
      </c>
      <c r="AX369">
        <v>33</v>
      </c>
      <c r="AY369">
        <v>8</v>
      </c>
      <c r="AZ369">
        <v>31</v>
      </c>
      <c r="BA369">
        <v>7</v>
      </c>
    </row>
    <row r="370" spans="15:53" hidden="1" x14ac:dyDescent="0.15">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W370" s="179">
        <v>20643</v>
      </c>
      <c r="AX370">
        <v>33</v>
      </c>
      <c r="AY370">
        <v>8</v>
      </c>
      <c r="AZ370">
        <v>32</v>
      </c>
      <c r="BA370">
        <v>6</v>
      </c>
    </row>
    <row r="371" spans="15:53" hidden="1" x14ac:dyDescent="0.15">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W371" s="179">
        <v>20674</v>
      </c>
      <c r="AX371">
        <v>33</v>
      </c>
      <c r="AY371">
        <v>8</v>
      </c>
      <c r="AZ371">
        <v>33</v>
      </c>
      <c r="BA371">
        <v>5</v>
      </c>
    </row>
    <row r="372" spans="15:53" hidden="1" x14ac:dyDescent="0.15">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W372" s="179">
        <v>20706</v>
      </c>
      <c r="AX372">
        <v>33</v>
      </c>
      <c r="AY372">
        <v>8</v>
      </c>
      <c r="AZ372">
        <v>34</v>
      </c>
      <c r="BA372">
        <v>4</v>
      </c>
    </row>
    <row r="373" spans="15:53" hidden="1" x14ac:dyDescent="0.15">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W373" s="179">
        <v>20736</v>
      </c>
      <c r="AX373">
        <v>33</v>
      </c>
      <c r="AY373">
        <v>8</v>
      </c>
      <c r="AZ373">
        <v>35</v>
      </c>
      <c r="BA373">
        <v>3</v>
      </c>
    </row>
    <row r="374" spans="15:53" hidden="1" x14ac:dyDescent="0.15">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W374" s="179">
        <v>20766</v>
      </c>
      <c r="AX374">
        <v>33</v>
      </c>
      <c r="AY374">
        <v>8</v>
      </c>
      <c r="AZ374">
        <v>36</v>
      </c>
      <c r="BA374">
        <v>2</v>
      </c>
    </row>
    <row r="375" spans="15:53" hidden="1" x14ac:dyDescent="0.15">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W375" s="179">
        <v>20796</v>
      </c>
      <c r="AX375">
        <v>33</v>
      </c>
      <c r="AY375">
        <v>8</v>
      </c>
      <c r="AZ375">
        <v>37</v>
      </c>
      <c r="BA375">
        <v>1</v>
      </c>
    </row>
    <row r="376" spans="15:53" hidden="1" x14ac:dyDescent="0.15">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W376" s="179">
        <v>20825</v>
      </c>
      <c r="AX376">
        <v>33</v>
      </c>
      <c r="AY376">
        <v>8</v>
      </c>
      <c r="AZ376">
        <v>38</v>
      </c>
      <c r="BA376">
        <v>9</v>
      </c>
    </row>
    <row r="377" spans="15:53" hidden="1" x14ac:dyDescent="0.15">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W377" s="179">
        <v>20855</v>
      </c>
      <c r="AX377">
        <v>34</v>
      </c>
      <c r="AY377">
        <v>7</v>
      </c>
      <c r="AZ377">
        <v>39</v>
      </c>
      <c r="BA377">
        <v>8</v>
      </c>
    </row>
    <row r="378" spans="15:53" hidden="1" x14ac:dyDescent="0.15">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W378" s="179">
        <v>20885</v>
      </c>
      <c r="AX378">
        <v>34</v>
      </c>
      <c r="AY378">
        <v>7</v>
      </c>
      <c r="AZ378">
        <v>40</v>
      </c>
      <c r="BA378">
        <v>7</v>
      </c>
    </row>
    <row r="379" spans="15:53" hidden="1" x14ac:dyDescent="0.15">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W379" s="179">
        <v>20915</v>
      </c>
      <c r="AX379">
        <v>34</v>
      </c>
      <c r="AY379">
        <v>7</v>
      </c>
      <c r="AZ379">
        <v>41</v>
      </c>
      <c r="BA379">
        <v>6</v>
      </c>
    </row>
    <row r="380" spans="15:53" hidden="1" x14ac:dyDescent="0.15">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W380" s="179">
        <v>20946</v>
      </c>
      <c r="AX380">
        <v>34</v>
      </c>
      <c r="AY380">
        <v>7</v>
      </c>
      <c r="AZ380">
        <v>42</v>
      </c>
      <c r="BA380">
        <v>5</v>
      </c>
    </row>
    <row r="381" spans="15:53" hidden="1" x14ac:dyDescent="0.15">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W381" s="179">
        <v>20977</v>
      </c>
      <c r="AX381">
        <v>34</v>
      </c>
      <c r="AY381">
        <v>7</v>
      </c>
      <c r="AZ381">
        <v>43</v>
      </c>
      <c r="BA381">
        <v>4</v>
      </c>
    </row>
    <row r="382" spans="15:53" hidden="1" x14ac:dyDescent="0.15">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W382" s="179">
        <v>21008</v>
      </c>
      <c r="AX382">
        <v>34</v>
      </c>
      <c r="AY382">
        <v>7</v>
      </c>
      <c r="AZ382">
        <v>44</v>
      </c>
      <c r="BA382">
        <v>3</v>
      </c>
    </row>
    <row r="383" spans="15:53" hidden="1" x14ac:dyDescent="0.15">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W383" s="179">
        <v>21040</v>
      </c>
      <c r="AX383">
        <v>34</v>
      </c>
      <c r="AY383">
        <v>7</v>
      </c>
      <c r="AZ383">
        <v>45</v>
      </c>
      <c r="BA383">
        <v>2</v>
      </c>
    </row>
    <row r="384" spans="15:53" hidden="1" x14ac:dyDescent="0.15">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W384" s="179">
        <v>21071</v>
      </c>
      <c r="AX384">
        <v>34</v>
      </c>
      <c r="AY384">
        <v>7</v>
      </c>
      <c r="AZ384">
        <v>46</v>
      </c>
      <c r="BA384">
        <v>1</v>
      </c>
    </row>
    <row r="385" spans="15:53" hidden="1" x14ac:dyDescent="0.15">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W385" s="179">
        <v>21101</v>
      </c>
      <c r="AX385">
        <v>34</v>
      </c>
      <c r="AY385">
        <v>7</v>
      </c>
      <c r="AZ385">
        <v>47</v>
      </c>
      <c r="BA385">
        <v>9</v>
      </c>
    </row>
    <row r="386" spans="15:53" hidden="1" x14ac:dyDescent="0.15">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W386" s="179">
        <v>21132</v>
      </c>
      <c r="AX386">
        <v>34</v>
      </c>
      <c r="AY386">
        <v>7</v>
      </c>
      <c r="AZ386">
        <v>48</v>
      </c>
      <c r="BA386">
        <v>8</v>
      </c>
    </row>
    <row r="387" spans="15:53" hidden="1" x14ac:dyDescent="0.15">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W387" s="179">
        <v>21161</v>
      </c>
      <c r="AX387">
        <v>34</v>
      </c>
      <c r="AY387">
        <v>7</v>
      </c>
      <c r="AZ387">
        <v>49</v>
      </c>
      <c r="BA387">
        <v>7</v>
      </c>
    </row>
    <row r="388" spans="15:53" hidden="1" x14ac:dyDescent="0.15">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W388" s="179">
        <v>21191</v>
      </c>
      <c r="AX388">
        <v>34</v>
      </c>
      <c r="AY388">
        <v>7</v>
      </c>
      <c r="AZ388">
        <v>50</v>
      </c>
      <c r="BA388">
        <v>6</v>
      </c>
    </row>
    <row r="389" spans="15:53" hidden="1" x14ac:dyDescent="0.15">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W389" s="179">
        <v>21220</v>
      </c>
      <c r="AX389">
        <v>35</v>
      </c>
      <c r="AY389">
        <v>6</v>
      </c>
      <c r="AZ389">
        <v>51</v>
      </c>
      <c r="BA389">
        <v>5</v>
      </c>
    </row>
    <row r="390" spans="15:53" hidden="1" x14ac:dyDescent="0.15">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W390" s="179">
        <v>21250</v>
      </c>
      <c r="AX390">
        <v>35</v>
      </c>
      <c r="AY390">
        <v>6</v>
      </c>
      <c r="AZ390">
        <v>52</v>
      </c>
      <c r="BA390">
        <v>4</v>
      </c>
    </row>
    <row r="391" spans="15:53" hidden="1" x14ac:dyDescent="0.15">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W391" s="179">
        <v>21280</v>
      </c>
      <c r="AX391">
        <v>35</v>
      </c>
      <c r="AY391">
        <v>6</v>
      </c>
      <c r="AZ391">
        <v>53</v>
      </c>
      <c r="BA391">
        <v>3</v>
      </c>
    </row>
    <row r="392" spans="15:53" hidden="1" x14ac:dyDescent="0.15">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W392" s="179">
        <v>21311</v>
      </c>
      <c r="AX392">
        <v>35</v>
      </c>
      <c r="AY392">
        <v>6</v>
      </c>
      <c r="AZ392">
        <v>54</v>
      </c>
      <c r="BA392">
        <v>2</v>
      </c>
    </row>
    <row r="393" spans="15:53" hidden="1" x14ac:dyDescent="0.15">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W393" s="179">
        <v>21342</v>
      </c>
      <c r="AX393">
        <v>35</v>
      </c>
      <c r="AY393">
        <v>6</v>
      </c>
      <c r="AZ393">
        <v>55</v>
      </c>
      <c r="BA393">
        <v>1</v>
      </c>
    </row>
    <row r="394" spans="15:53" hidden="1" x14ac:dyDescent="0.15">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W394" s="179">
        <v>21374</v>
      </c>
      <c r="AX394">
        <v>35</v>
      </c>
      <c r="AY394">
        <v>6</v>
      </c>
      <c r="AZ394">
        <v>56</v>
      </c>
      <c r="BA394">
        <v>9</v>
      </c>
    </row>
    <row r="395" spans="15:53" hidden="1" x14ac:dyDescent="0.15">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W395" s="179">
        <v>21405</v>
      </c>
      <c r="AX395">
        <v>35</v>
      </c>
      <c r="AY395">
        <v>6</v>
      </c>
      <c r="AZ395">
        <v>57</v>
      </c>
      <c r="BA395">
        <v>8</v>
      </c>
    </row>
    <row r="396" spans="15:53" hidden="1" x14ac:dyDescent="0.15">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W396" s="179">
        <v>21436</v>
      </c>
      <c r="AX396">
        <v>35</v>
      </c>
      <c r="AY396">
        <v>6</v>
      </c>
      <c r="AZ396">
        <v>58</v>
      </c>
      <c r="BA396">
        <v>7</v>
      </c>
    </row>
    <row r="397" spans="15:53" hidden="1" x14ac:dyDescent="0.15">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W397" s="179">
        <v>21467</v>
      </c>
      <c r="AX397">
        <v>35</v>
      </c>
      <c r="AY397">
        <v>6</v>
      </c>
      <c r="AZ397">
        <v>59</v>
      </c>
      <c r="BA397">
        <v>6</v>
      </c>
    </row>
    <row r="398" spans="15:53" hidden="1" x14ac:dyDescent="0.15">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W398" s="179">
        <v>21497</v>
      </c>
      <c r="AX398">
        <v>35</v>
      </c>
      <c r="AY398">
        <v>6</v>
      </c>
      <c r="AZ398">
        <v>60</v>
      </c>
      <c r="BA398">
        <v>5</v>
      </c>
    </row>
    <row r="399" spans="15:53" hidden="1" x14ac:dyDescent="0.15">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W399" s="179">
        <v>21526</v>
      </c>
      <c r="AX399">
        <v>35</v>
      </c>
      <c r="AY399">
        <v>6</v>
      </c>
      <c r="AZ399">
        <v>1</v>
      </c>
      <c r="BA399">
        <v>4</v>
      </c>
    </row>
    <row r="400" spans="15:53" hidden="1" x14ac:dyDescent="0.15">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W400" s="179">
        <v>21556</v>
      </c>
      <c r="AX400">
        <v>35</v>
      </c>
      <c r="AY400">
        <v>6</v>
      </c>
      <c r="AZ400">
        <v>2</v>
      </c>
      <c r="BA400">
        <v>3</v>
      </c>
    </row>
    <row r="401" spans="15:53" hidden="1" x14ac:dyDescent="0.15">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W401" s="179">
        <v>21585</v>
      </c>
      <c r="AX401">
        <v>36</v>
      </c>
      <c r="AY401">
        <v>5</v>
      </c>
      <c r="AZ401">
        <v>3</v>
      </c>
      <c r="BA401">
        <v>2</v>
      </c>
    </row>
    <row r="402" spans="15:53" hidden="1" x14ac:dyDescent="0.15">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W402" s="179">
        <v>21615</v>
      </c>
      <c r="AX402">
        <v>36</v>
      </c>
      <c r="AY402">
        <v>5</v>
      </c>
      <c r="AZ402">
        <v>4</v>
      </c>
      <c r="BA402">
        <v>1</v>
      </c>
    </row>
    <row r="403" spans="15:53" hidden="1" x14ac:dyDescent="0.15">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W403" s="179">
        <v>21645</v>
      </c>
      <c r="AX403">
        <v>36</v>
      </c>
      <c r="AY403">
        <v>5</v>
      </c>
      <c r="AZ403">
        <v>5</v>
      </c>
      <c r="BA403">
        <v>9</v>
      </c>
    </row>
    <row r="404" spans="15:53" hidden="1" x14ac:dyDescent="0.15">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W404" s="179">
        <v>21676</v>
      </c>
      <c r="AX404">
        <v>36</v>
      </c>
      <c r="AY404">
        <v>5</v>
      </c>
      <c r="AZ404">
        <v>6</v>
      </c>
      <c r="BA404">
        <v>8</v>
      </c>
    </row>
    <row r="405" spans="15:53" hidden="1" x14ac:dyDescent="0.15">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W405" s="179">
        <v>21707</v>
      </c>
      <c r="AX405">
        <v>36</v>
      </c>
      <c r="AY405">
        <v>5</v>
      </c>
      <c r="AZ405">
        <v>7</v>
      </c>
      <c r="BA405">
        <v>7</v>
      </c>
    </row>
    <row r="406" spans="15:53" hidden="1" x14ac:dyDescent="0.15">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W406" s="179">
        <v>21739</v>
      </c>
      <c r="AX406">
        <v>36</v>
      </c>
      <c r="AY406">
        <v>5</v>
      </c>
      <c r="AZ406">
        <v>8</v>
      </c>
      <c r="BA406">
        <v>6</v>
      </c>
    </row>
    <row r="407" spans="15:53" hidden="1" x14ac:dyDescent="0.15">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W407" s="179">
        <v>21770</v>
      </c>
      <c r="AX407">
        <v>36</v>
      </c>
      <c r="AY407">
        <v>5</v>
      </c>
      <c r="AZ407">
        <v>9</v>
      </c>
      <c r="BA407">
        <v>5</v>
      </c>
    </row>
    <row r="408" spans="15:53" hidden="1" x14ac:dyDescent="0.15">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W408" s="179">
        <v>21801</v>
      </c>
      <c r="AX408">
        <v>36</v>
      </c>
      <c r="AY408">
        <v>5</v>
      </c>
      <c r="AZ408">
        <v>10</v>
      </c>
      <c r="BA408">
        <v>4</v>
      </c>
    </row>
    <row r="409" spans="15:53" hidden="1" x14ac:dyDescent="0.15">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W409" s="179">
        <v>21832</v>
      </c>
      <c r="AX409">
        <v>36</v>
      </c>
      <c r="AY409">
        <v>5</v>
      </c>
      <c r="AZ409">
        <v>11</v>
      </c>
      <c r="BA409">
        <v>3</v>
      </c>
    </row>
    <row r="410" spans="15:53" hidden="1" x14ac:dyDescent="0.15">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W410" s="179">
        <v>21862</v>
      </c>
      <c r="AX410">
        <v>36</v>
      </c>
      <c r="AY410">
        <v>5</v>
      </c>
      <c r="AZ410">
        <v>12</v>
      </c>
      <c r="BA410">
        <v>2</v>
      </c>
    </row>
    <row r="411" spans="15:53" hidden="1" x14ac:dyDescent="0.15">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W411" s="179">
        <v>21892</v>
      </c>
      <c r="AX411">
        <v>36</v>
      </c>
      <c r="AY411">
        <v>5</v>
      </c>
      <c r="AZ411">
        <v>13</v>
      </c>
      <c r="BA411">
        <v>1</v>
      </c>
    </row>
    <row r="412" spans="15:53" hidden="1" x14ac:dyDescent="0.15">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W412" s="179">
        <v>21921</v>
      </c>
      <c r="AX412">
        <v>36</v>
      </c>
      <c r="AY412">
        <v>5</v>
      </c>
      <c r="AZ412">
        <v>14</v>
      </c>
      <c r="BA412">
        <v>9</v>
      </c>
    </row>
    <row r="413" spans="15:53" hidden="1" x14ac:dyDescent="0.15">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W413" s="179">
        <v>21951</v>
      </c>
      <c r="AX413">
        <v>37</v>
      </c>
      <c r="AY413">
        <v>4</v>
      </c>
      <c r="AZ413">
        <v>15</v>
      </c>
      <c r="BA413">
        <v>8</v>
      </c>
    </row>
    <row r="414" spans="15:53" hidden="1" x14ac:dyDescent="0.15">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W414" s="179">
        <v>21980</v>
      </c>
      <c r="AX414">
        <v>37</v>
      </c>
      <c r="AY414">
        <v>4</v>
      </c>
      <c r="AZ414">
        <v>16</v>
      </c>
      <c r="BA414">
        <v>7</v>
      </c>
    </row>
    <row r="415" spans="15:53" hidden="1" x14ac:dyDescent="0.15">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W415" s="179">
        <v>22011</v>
      </c>
      <c r="AX415">
        <v>37</v>
      </c>
      <c r="AY415">
        <v>4</v>
      </c>
      <c r="AZ415">
        <v>17</v>
      </c>
      <c r="BA415">
        <v>6</v>
      </c>
    </row>
    <row r="416" spans="15:53" hidden="1" x14ac:dyDescent="0.15">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W416" s="179">
        <v>22041</v>
      </c>
      <c r="AX416">
        <v>37</v>
      </c>
      <c r="AY416">
        <v>4</v>
      </c>
      <c r="AZ416">
        <v>18</v>
      </c>
      <c r="BA416">
        <v>5</v>
      </c>
    </row>
    <row r="417" spans="15:53" hidden="1" x14ac:dyDescent="0.15">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W417" s="179">
        <v>22073</v>
      </c>
      <c r="AX417">
        <v>37</v>
      </c>
      <c r="AY417">
        <v>4</v>
      </c>
      <c r="AZ417">
        <v>19</v>
      </c>
      <c r="BA417">
        <v>4</v>
      </c>
    </row>
    <row r="418" spans="15:53" hidden="1" x14ac:dyDescent="0.15">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W418" s="179">
        <v>22104</v>
      </c>
      <c r="AX418">
        <v>37</v>
      </c>
      <c r="AY418">
        <v>4</v>
      </c>
      <c r="AZ418">
        <v>20</v>
      </c>
      <c r="BA418">
        <v>3</v>
      </c>
    </row>
    <row r="419" spans="15:53" hidden="1" x14ac:dyDescent="0.15">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W419" s="179">
        <v>22135</v>
      </c>
      <c r="AX419">
        <v>37</v>
      </c>
      <c r="AY419">
        <v>4</v>
      </c>
      <c r="AZ419">
        <v>21</v>
      </c>
      <c r="BA419">
        <v>2</v>
      </c>
    </row>
    <row r="420" spans="15:53" hidden="1" x14ac:dyDescent="0.15">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W420" s="179">
        <v>22167</v>
      </c>
      <c r="AX420">
        <v>37</v>
      </c>
      <c r="AY420">
        <v>4</v>
      </c>
      <c r="AZ420">
        <v>22</v>
      </c>
      <c r="BA420">
        <v>1</v>
      </c>
    </row>
    <row r="421" spans="15:53" hidden="1" x14ac:dyDescent="0.15">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W421" s="179">
        <v>22197</v>
      </c>
      <c r="AX421">
        <v>37</v>
      </c>
      <c r="AY421">
        <v>4</v>
      </c>
      <c r="AZ421">
        <v>23</v>
      </c>
      <c r="BA421">
        <v>9</v>
      </c>
    </row>
    <row r="422" spans="15:53" hidden="1" x14ac:dyDescent="0.15">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W422" s="179">
        <v>22227</v>
      </c>
      <c r="AX422">
        <v>37</v>
      </c>
      <c r="AY422">
        <v>4</v>
      </c>
      <c r="AZ422">
        <v>24</v>
      </c>
      <c r="BA422">
        <v>8</v>
      </c>
    </row>
    <row r="423" spans="15:53" hidden="1" x14ac:dyDescent="0.15">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W423" s="179">
        <v>22257</v>
      </c>
      <c r="AX423">
        <v>37</v>
      </c>
      <c r="AY423">
        <v>4</v>
      </c>
      <c r="AZ423">
        <v>25</v>
      </c>
      <c r="BA423">
        <v>7</v>
      </c>
    </row>
    <row r="424" spans="15:53" hidden="1" x14ac:dyDescent="0.15">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W424" s="179">
        <v>22286</v>
      </c>
      <c r="AX424">
        <v>37</v>
      </c>
      <c r="AY424">
        <v>4</v>
      </c>
      <c r="AZ424">
        <v>26</v>
      </c>
      <c r="BA424">
        <v>6</v>
      </c>
    </row>
    <row r="425" spans="15:53" hidden="1" x14ac:dyDescent="0.15">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W425" s="179">
        <v>22316</v>
      </c>
      <c r="AX425">
        <v>38</v>
      </c>
      <c r="AY425">
        <v>3</v>
      </c>
      <c r="AZ425">
        <v>27</v>
      </c>
      <c r="BA425">
        <v>5</v>
      </c>
    </row>
    <row r="426" spans="15:53" hidden="1" x14ac:dyDescent="0.15">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W426" s="179">
        <v>22346</v>
      </c>
      <c r="AX426">
        <v>38</v>
      </c>
      <c r="AY426">
        <v>3</v>
      </c>
      <c r="AZ426">
        <v>28</v>
      </c>
      <c r="BA426">
        <v>4</v>
      </c>
    </row>
    <row r="427" spans="15:53" hidden="1" x14ac:dyDescent="0.15">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W427" s="179">
        <v>22376</v>
      </c>
      <c r="AX427">
        <v>38</v>
      </c>
      <c r="AY427">
        <v>3</v>
      </c>
      <c r="AZ427">
        <v>29</v>
      </c>
      <c r="BA427">
        <v>3</v>
      </c>
    </row>
    <row r="428" spans="15:53" hidden="1" x14ac:dyDescent="0.15">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W428" s="179">
        <v>22407</v>
      </c>
      <c r="AX428">
        <v>38</v>
      </c>
      <c r="AY428">
        <v>3</v>
      </c>
      <c r="AZ428">
        <v>30</v>
      </c>
      <c r="BA428">
        <v>2</v>
      </c>
    </row>
    <row r="429" spans="15:53" hidden="1" x14ac:dyDescent="0.15">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W429" s="179">
        <v>22438</v>
      </c>
      <c r="AX429">
        <v>38</v>
      </c>
      <c r="AY429">
        <v>3</v>
      </c>
      <c r="AZ429">
        <v>31</v>
      </c>
      <c r="BA429">
        <v>1</v>
      </c>
    </row>
    <row r="430" spans="15:53" hidden="1" x14ac:dyDescent="0.15">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W430" s="179">
        <v>22469</v>
      </c>
      <c r="AX430">
        <v>38</v>
      </c>
      <c r="AY430">
        <v>3</v>
      </c>
      <c r="AZ430">
        <v>32</v>
      </c>
      <c r="BA430">
        <v>9</v>
      </c>
    </row>
    <row r="431" spans="15:53" hidden="1" x14ac:dyDescent="0.15">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W431" s="179">
        <v>22501</v>
      </c>
      <c r="AX431">
        <v>38</v>
      </c>
      <c r="AY431">
        <v>3</v>
      </c>
      <c r="AZ431">
        <v>33</v>
      </c>
      <c r="BA431">
        <v>8</v>
      </c>
    </row>
    <row r="432" spans="15:53" hidden="1" x14ac:dyDescent="0.15">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W432" s="179">
        <v>22532</v>
      </c>
      <c r="AX432">
        <v>38</v>
      </c>
      <c r="AY432">
        <v>3</v>
      </c>
      <c r="AZ432">
        <v>34</v>
      </c>
      <c r="BA432">
        <v>7</v>
      </c>
    </row>
    <row r="433" spans="15:53" hidden="1" x14ac:dyDescent="0.15">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W433" s="179">
        <v>22562</v>
      </c>
      <c r="AX433">
        <v>38</v>
      </c>
      <c r="AY433">
        <v>3</v>
      </c>
      <c r="AZ433">
        <v>35</v>
      </c>
      <c r="BA433">
        <v>6</v>
      </c>
    </row>
    <row r="434" spans="15:53" hidden="1" x14ac:dyDescent="0.15">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W434" s="179">
        <v>22593</v>
      </c>
      <c r="AX434">
        <v>38</v>
      </c>
      <c r="AY434">
        <v>3</v>
      </c>
      <c r="AZ434">
        <v>36</v>
      </c>
      <c r="BA434">
        <v>5</v>
      </c>
    </row>
    <row r="435" spans="15:53" hidden="1" x14ac:dyDescent="0.15">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W435" s="179">
        <v>22622</v>
      </c>
      <c r="AX435">
        <v>38</v>
      </c>
      <c r="AY435">
        <v>3</v>
      </c>
      <c r="AZ435">
        <v>37</v>
      </c>
      <c r="BA435">
        <v>4</v>
      </c>
    </row>
    <row r="436" spans="15:53" hidden="1" x14ac:dyDescent="0.15">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W436" s="179">
        <v>22652</v>
      </c>
      <c r="AX436">
        <v>38</v>
      </c>
      <c r="AY436">
        <v>3</v>
      </c>
      <c r="AZ436">
        <v>38</v>
      </c>
      <c r="BA436">
        <v>3</v>
      </c>
    </row>
    <row r="437" spans="15:53" hidden="1" x14ac:dyDescent="0.15">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W437" s="179">
        <v>22681</v>
      </c>
      <c r="AX437">
        <v>39</v>
      </c>
      <c r="AY437">
        <v>2</v>
      </c>
      <c r="AZ437">
        <v>39</v>
      </c>
      <c r="BA437">
        <v>2</v>
      </c>
    </row>
    <row r="438" spans="15:53" hidden="1" x14ac:dyDescent="0.15">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W438" s="179">
        <v>22711</v>
      </c>
      <c r="AX438">
        <v>39</v>
      </c>
      <c r="AY438">
        <v>2</v>
      </c>
      <c r="AZ438">
        <v>40</v>
      </c>
      <c r="BA438">
        <v>1</v>
      </c>
    </row>
    <row r="439" spans="15:53" hidden="1" x14ac:dyDescent="0.15">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W439" s="179">
        <v>22741</v>
      </c>
      <c r="AX439">
        <v>39</v>
      </c>
      <c r="AY439">
        <v>2</v>
      </c>
      <c r="AZ439">
        <v>41</v>
      </c>
      <c r="BA439">
        <v>9</v>
      </c>
    </row>
    <row r="440" spans="15:53" hidden="1" x14ac:dyDescent="0.15">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W440" s="179">
        <v>22772</v>
      </c>
      <c r="AX440">
        <v>39</v>
      </c>
      <c r="AY440">
        <v>2</v>
      </c>
      <c r="AZ440">
        <v>42</v>
      </c>
      <c r="BA440">
        <v>8</v>
      </c>
    </row>
    <row r="441" spans="15:53" hidden="1" x14ac:dyDescent="0.15">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W441" s="179">
        <v>22803</v>
      </c>
      <c r="AX441">
        <v>39</v>
      </c>
      <c r="AY441">
        <v>2</v>
      </c>
      <c r="AZ441">
        <v>43</v>
      </c>
      <c r="BA441">
        <v>7</v>
      </c>
    </row>
    <row r="442" spans="15:53" hidden="1" x14ac:dyDescent="0.15">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W442" s="179">
        <v>22834</v>
      </c>
      <c r="AX442">
        <v>39</v>
      </c>
      <c r="AY442">
        <v>2</v>
      </c>
      <c r="AZ442">
        <v>44</v>
      </c>
      <c r="BA442">
        <v>6</v>
      </c>
    </row>
    <row r="443" spans="15:53" hidden="1" x14ac:dyDescent="0.15">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W443" s="179">
        <v>22866</v>
      </c>
      <c r="AX443">
        <v>39</v>
      </c>
      <c r="AY443">
        <v>2</v>
      </c>
      <c r="AZ443">
        <v>45</v>
      </c>
      <c r="BA443">
        <v>5</v>
      </c>
    </row>
    <row r="444" spans="15:53" hidden="1" x14ac:dyDescent="0.15">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W444" s="179">
        <v>22897</v>
      </c>
      <c r="AX444">
        <v>39</v>
      </c>
      <c r="AY444">
        <v>2</v>
      </c>
      <c r="AZ444">
        <v>46</v>
      </c>
      <c r="BA444">
        <v>4</v>
      </c>
    </row>
    <row r="445" spans="15:53" hidden="1" x14ac:dyDescent="0.15">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W445" s="179">
        <v>22928</v>
      </c>
      <c r="AX445">
        <v>39</v>
      </c>
      <c r="AY445">
        <v>2</v>
      </c>
      <c r="AZ445">
        <v>47</v>
      </c>
      <c r="BA445">
        <v>3</v>
      </c>
    </row>
    <row r="446" spans="15:53" hidden="1" x14ac:dyDescent="0.15">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W446" s="179">
        <v>22958</v>
      </c>
      <c r="AX446">
        <v>39</v>
      </c>
      <c r="AY446">
        <v>2</v>
      </c>
      <c r="AZ446">
        <v>48</v>
      </c>
      <c r="BA446">
        <v>2</v>
      </c>
    </row>
    <row r="447" spans="15:53" hidden="1" x14ac:dyDescent="0.15">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W447" s="179">
        <v>22987</v>
      </c>
      <c r="AX447">
        <v>39</v>
      </c>
      <c r="AY447">
        <v>2</v>
      </c>
      <c r="AZ447">
        <v>49</v>
      </c>
      <c r="BA447">
        <v>1</v>
      </c>
    </row>
    <row r="448" spans="15:53" hidden="1" x14ac:dyDescent="0.15">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W448" s="179">
        <v>23017</v>
      </c>
      <c r="AX448">
        <v>39</v>
      </c>
      <c r="AY448">
        <v>2</v>
      </c>
      <c r="AZ448">
        <v>50</v>
      </c>
      <c r="BA448">
        <v>9</v>
      </c>
    </row>
    <row r="449" spans="15:53" hidden="1" x14ac:dyDescent="0.15">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W449" s="179">
        <v>23046</v>
      </c>
      <c r="AX449">
        <v>40</v>
      </c>
      <c r="AY449">
        <v>1</v>
      </c>
      <c r="AZ449">
        <v>51</v>
      </c>
      <c r="BA449">
        <v>8</v>
      </c>
    </row>
    <row r="450" spans="15:53" hidden="1" x14ac:dyDescent="0.15">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W450" s="179">
        <v>23076</v>
      </c>
      <c r="AX450">
        <v>40</v>
      </c>
      <c r="AY450">
        <v>1</v>
      </c>
      <c r="AZ450">
        <v>52</v>
      </c>
      <c r="BA450">
        <v>7</v>
      </c>
    </row>
    <row r="451" spans="15:53" hidden="1" x14ac:dyDescent="0.15">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W451" s="179">
        <v>23106</v>
      </c>
      <c r="AX451">
        <v>40</v>
      </c>
      <c r="AY451">
        <v>1</v>
      </c>
      <c r="AZ451">
        <v>53</v>
      </c>
      <c r="BA451">
        <v>6</v>
      </c>
    </row>
    <row r="452" spans="15:53" hidden="1" x14ac:dyDescent="0.15">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W452" s="179">
        <v>23137</v>
      </c>
      <c r="AX452">
        <v>40</v>
      </c>
      <c r="AY452">
        <v>1</v>
      </c>
      <c r="AZ452">
        <v>54</v>
      </c>
      <c r="BA452">
        <v>5</v>
      </c>
    </row>
    <row r="453" spans="15:53" hidden="1" x14ac:dyDescent="0.15">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W453" s="179">
        <v>23168</v>
      </c>
      <c r="AX453">
        <v>40</v>
      </c>
      <c r="AY453">
        <v>1</v>
      </c>
      <c r="AZ453">
        <v>55</v>
      </c>
      <c r="BA453">
        <v>4</v>
      </c>
    </row>
    <row r="454" spans="15:53" hidden="1" x14ac:dyDescent="0.15">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W454" s="179">
        <v>23200</v>
      </c>
      <c r="AX454">
        <v>40</v>
      </c>
      <c r="AY454">
        <v>1</v>
      </c>
      <c r="AZ454">
        <v>56</v>
      </c>
      <c r="BA454">
        <v>3</v>
      </c>
    </row>
    <row r="455" spans="15:53" hidden="1" x14ac:dyDescent="0.15">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W455" s="179">
        <v>23231</v>
      </c>
      <c r="AX455">
        <v>40</v>
      </c>
      <c r="AY455">
        <v>1</v>
      </c>
      <c r="AZ455">
        <v>57</v>
      </c>
      <c r="BA455">
        <v>2</v>
      </c>
    </row>
    <row r="456" spans="15:53" hidden="1" x14ac:dyDescent="0.15">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W456" s="179">
        <v>23262</v>
      </c>
      <c r="AX456">
        <v>40</v>
      </c>
      <c r="AY456">
        <v>1</v>
      </c>
      <c r="AZ456">
        <v>58</v>
      </c>
      <c r="BA456">
        <v>1</v>
      </c>
    </row>
    <row r="457" spans="15:53" hidden="1" x14ac:dyDescent="0.15">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W457" s="179">
        <v>23293</v>
      </c>
      <c r="AX457">
        <v>40</v>
      </c>
      <c r="AY457">
        <v>1</v>
      </c>
      <c r="AZ457">
        <v>59</v>
      </c>
      <c r="BA457">
        <v>9</v>
      </c>
    </row>
    <row r="458" spans="15:53" hidden="1" x14ac:dyDescent="0.15">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W458" s="179">
        <v>23323</v>
      </c>
      <c r="AX458">
        <v>40</v>
      </c>
      <c r="AY458">
        <v>1</v>
      </c>
      <c r="AZ458">
        <v>60</v>
      </c>
      <c r="BA458">
        <v>8</v>
      </c>
    </row>
    <row r="459" spans="15:53" hidden="1" x14ac:dyDescent="0.15">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W459" s="179">
        <v>23353</v>
      </c>
      <c r="AX459">
        <v>40</v>
      </c>
      <c r="AY459">
        <v>1</v>
      </c>
      <c r="AZ459">
        <v>1</v>
      </c>
      <c r="BA459">
        <v>7</v>
      </c>
    </row>
    <row r="460" spans="15:53" hidden="1" x14ac:dyDescent="0.15">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W460" s="179">
        <v>23382</v>
      </c>
      <c r="AX460">
        <v>40</v>
      </c>
      <c r="AY460">
        <v>1</v>
      </c>
      <c r="AZ460">
        <v>2</v>
      </c>
      <c r="BA460">
        <v>6</v>
      </c>
    </row>
    <row r="461" spans="15:53" hidden="1" x14ac:dyDescent="0.15">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W461" s="179">
        <v>23412</v>
      </c>
      <c r="AX461">
        <v>41</v>
      </c>
      <c r="AY461">
        <v>9</v>
      </c>
      <c r="AZ461">
        <v>3</v>
      </c>
      <c r="BA461">
        <v>5</v>
      </c>
    </row>
    <row r="462" spans="15:53" hidden="1" x14ac:dyDescent="0.15">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W462" s="179">
        <v>23441</v>
      </c>
      <c r="AX462">
        <v>41</v>
      </c>
      <c r="AY462">
        <v>9</v>
      </c>
      <c r="AZ462">
        <v>4</v>
      </c>
      <c r="BA462">
        <v>4</v>
      </c>
    </row>
    <row r="463" spans="15:53" hidden="1" x14ac:dyDescent="0.15">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W463" s="179">
        <v>23472</v>
      </c>
      <c r="AX463">
        <v>41</v>
      </c>
      <c r="AY463">
        <v>9</v>
      </c>
      <c r="AZ463">
        <v>5</v>
      </c>
      <c r="BA463">
        <v>3</v>
      </c>
    </row>
    <row r="464" spans="15:53" hidden="1" x14ac:dyDescent="0.15">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W464" s="179">
        <v>23502</v>
      </c>
      <c r="AX464">
        <v>41</v>
      </c>
      <c r="AY464">
        <v>9</v>
      </c>
      <c r="AZ464">
        <v>6</v>
      </c>
      <c r="BA464">
        <v>2</v>
      </c>
    </row>
    <row r="465" spans="15:53" hidden="1" x14ac:dyDescent="0.15">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W465" s="179">
        <v>23534</v>
      </c>
      <c r="AX465">
        <v>41</v>
      </c>
      <c r="AY465">
        <v>9</v>
      </c>
      <c r="AZ465">
        <v>7</v>
      </c>
      <c r="BA465">
        <v>1</v>
      </c>
    </row>
    <row r="466" spans="15:53" hidden="1" x14ac:dyDescent="0.15">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W466" s="179">
        <v>23565</v>
      </c>
      <c r="AX466">
        <v>41</v>
      </c>
      <c r="AY466">
        <v>9</v>
      </c>
      <c r="AZ466">
        <v>8</v>
      </c>
      <c r="BA466">
        <v>9</v>
      </c>
    </row>
    <row r="467" spans="15:53" hidden="1" x14ac:dyDescent="0.15">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W467" s="179">
        <v>23596</v>
      </c>
      <c r="AX467">
        <v>41</v>
      </c>
      <c r="AY467">
        <v>9</v>
      </c>
      <c r="AZ467">
        <v>9</v>
      </c>
      <c r="BA467">
        <v>8</v>
      </c>
    </row>
    <row r="468" spans="15:53" hidden="1" x14ac:dyDescent="0.15">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W468" s="179">
        <v>23627</v>
      </c>
      <c r="AX468">
        <v>41</v>
      </c>
      <c r="AY468">
        <v>9</v>
      </c>
      <c r="AZ468">
        <v>10</v>
      </c>
      <c r="BA468">
        <v>7</v>
      </c>
    </row>
    <row r="469" spans="15:53" hidden="1" x14ac:dyDescent="0.15">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W469" s="179">
        <v>23658</v>
      </c>
      <c r="AX469">
        <v>41</v>
      </c>
      <c r="AY469">
        <v>9</v>
      </c>
      <c r="AZ469">
        <v>11</v>
      </c>
      <c r="BA469">
        <v>6</v>
      </c>
    </row>
    <row r="470" spans="15:53" hidden="1" x14ac:dyDescent="0.15">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W470" s="179">
        <v>23688</v>
      </c>
      <c r="AX470">
        <v>41</v>
      </c>
      <c r="AY470">
        <v>9</v>
      </c>
      <c r="AZ470">
        <v>12</v>
      </c>
      <c r="BA470">
        <v>5</v>
      </c>
    </row>
    <row r="471" spans="15:53" hidden="1" x14ac:dyDescent="0.15">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W471" s="179">
        <v>23718</v>
      </c>
      <c r="AX471">
        <v>41</v>
      </c>
      <c r="AY471">
        <v>9</v>
      </c>
      <c r="AZ471">
        <v>13</v>
      </c>
      <c r="BA471">
        <v>4</v>
      </c>
    </row>
    <row r="472" spans="15:53" hidden="1" x14ac:dyDescent="0.15">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W472" s="179">
        <v>23747</v>
      </c>
      <c r="AX472">
        <v>41</v>
      </c>
      <c r="AY472">
        <v>9</v>
      </c>
      <c r="AZ472">
        <v>14</v>
      </c>
      <c r="BA472">
        <v>3</v>
      </c>
    </row>
    <row r="473" spans="15:53" hidden="1" x14ac:dyDescent="0.15">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W473" s="179">
        <v>23777</v>
      </c>
      <c r="AX473">
        <v>42</v>
      </c>
      <c r="AY473">
        <v>8</v>
      </c>
      <c r="AZ473">
        <v>15</v>
      </c>
      <c r="BA473">
        <v>2</v>
      </c>
    </row>
    <row r="474" spans="15:53" hidden="1" x14ac:dyDescent="0.15">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W474" s="179">
        <v>23807</v>
      </c>
      <c r="AX474">
        <v>42</v>
      </c>
      <c r="AY474">
        <v>8</v>
      </c>
      <c r="AZ474">
        <v>16</v>
      </c>
      <c r="BA474">
        <v>1</v>
      </c>
    </row>
    <row r="475" spans="15:53" hidden="1" x14ac:dyDescent="0.15">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W475" s="179">
        <v>23837</v>
      </c>
      <c r="AX475">
        <v>42</v>
      </c>
      <c r="AY475">
        <v>8</v>
      </c>
      <c r="AZ475">
        <v>17</v>
      </c>
      <c r="BA475">
        <v>9</v>
      </c>
    </row>
    <row r="476" spans="15:53" hidden="1" x14ac:dyDescent="0.15">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W476" s="179">
        <v>23868</v>
      </c>
      <c r="AX476">
        <v>42</v>
      </c>
      <c r="AY476">
        <v>8</v>
      </c>
      <c r="AZ476">
        <v>18</v>
      </c>
      <c r="BA476">
        <v>8</v>
      </c>
    </row>
    <row r="477" spans="15:53" hidden="1" x14ac:dyDescent="0.15">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W477" s="179">
        <v>23899</v>
      </c>
      <c r="AX477">
        <v>42</v>
      </c>
      <c r="AY477">
        <v>8</v>
      </c>
      <c r="AZ477">
        <v>19</v>
      </c>
      <c r="BA477">
        <v>7</v>
      </c>
    </row>
    <row r="478" spans="15:53" hidden="1" x14ac:dyDescent="0.15">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W478" s="179">
        <v>23930</v>
      </c>
      <c r="AX478">
        <v>42</v>
      </c>
      <c r="AY478">
        <v>8</v>
      </c>
      <c r="AZ478">
        <v>20</v>
      </c>
      <c r="BA478">
        <v>6</v>
      </c>
    </row>
    <row r="479" spans="15:53" hidden="1" x14ac:dyDescent="0.15">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W479" s="179">
        <v>23962</v>
      </c>
      <c r="AX479">
        <v>42</v>
      </c>
      <c r="AY479">
        <v>8</v>
      </c>
      <c r="AZ479">
        <v>21</v>
      </c>
      <c r="BA479">
        <v>5</v>
      </c>
    </row>
    <row r="480" spans="15:53" hidden="1" x14ac:dyDescent="0.15">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W480" s="179">
        <v>23993</v>
      </c>
      <c r="AX480">
        <v>42</v>
      </c>
      <c r="AY480">
        <v>8</v>
      </c>
      <c r="AZ480">
        <v>22</v>
      </c>
      <c r="BA480">
        <v>4</v>
      </c>
    </row>
    <row r="481" spans="15:53" hidden="1" x14ac:dyDescent="0.15">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W481" s="179">
        <v>24023</v>
      </c>
      <c r="AX481">
        <v>42</v>
      </c>
      <c r="AY481">
        <v>8</v>
      </c>
      <c r="AZ481">
        <v>23</v>
      </c>
      <c r="BA481">
        <v>3</v>
      </c>
    </row>
    <row r="482" spans="15:53" hidden="1" x14ac:dyDescent="0.15">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W482" s="179">
        <v>24054</v>
      </c>
      <c r="AX482">
        <v>42</v>
      </c>
      <c r="AY482">
        <v>8</v>
      </c>
      <c r="AZ482">
        <v>24</v>
      </c>
      <c r="BA482">
        <v>2</v>
      </c>
    </row>
    <row r="483" spans="15:53" hidden="1" x14ac:dyDescent="0.15">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W483" s="179">
        <v>24083</v>
      </c>
      <c r="AX483">
        <v>42</v>
      </c>
      <c r="AY483">
        <v>8</v>
      </c>
      <c r="AZ483">
        <v>25</v>
      </c>
      <c r="BA483">
        <v>1</v>
      </c>
    </row>
    <row r="484" spans="15:53" hidden="1" x14ac:dyDescent="0.15">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W484" s="179">
        <v>24113</v>
      </c>
      <c r="AX484">
        <v>42</v>
      </c>
      <c r="AY484">
        <v>8</v>
      </c>
      <c r="AZ484">
        <v>26</v>
      </c>
      <c r="BA484">
        <v>9</v>
      </c>
    </row>
    <row r="485" spans="15:53" hidden="1" x14ac:dyDescent="0.15">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W485" s="179">
        <v>24142</v>
      </c>
      <c r="AX485">
        <v>43</v>
      </c>
      <c r="AY485">
        <v>7</v>
      </c>
      <c r="AZ485">
        <v>27</v>
      </c>
      <c r="BA485">
        <v>8</v>
      </c>
    </row>
    <row r="486" spans="15:53" hidden="1" x14ac:dyDescent="0.15">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W486" s="179">
        <v>24172</v>
      </c>
      <c r="AX486">
        <v>43</v>
      </c>
      <c r="AY486">
        <v>7</v>
      </c>
      <c r="AZ486">
        <v>28</v>
      </c>
      <c r="BA486">
        <v>7</v>
      </c>
    </row>
    <row r="487" spans="15:53" hidden="1" x14ac:dyDescent="0.15">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W487" s="179">
        <v>24202</v>
      </c>
      <c r="AX487">
        <v>43</v>
      </c>
      <c r="AY487">
        <v>7</v>
      </c>
      <c r="AZ487">
        <v>29</v>
      </c>
      <c r="BA487">
        <v>6</v>
      </c>
    </row>
    <row r="488" spans="15:53" hidden="1" x14ac:dyDescent="0.15">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W488" s="179">
        <v>24233</v>
      </c>
      <c r="AX488">
        <v>43</v>
      </c>
      <c r="AY488">
        <v>7</v>
      </c>
      <c r="AZ488">
        <v>30</v>
      </c>
      <c r="BA488">
        <v>5</v>
      </c>
    </row>
    <row r="489" spans="15:53" hidden="1" x14ac:dyDescent="0.15">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W489" s="179">
        <v>24264</v>
      </c>
      <c r="AX489">
        <v>43</v>
      </c>
      <c r="AY489">
        <v>7</v>
      </c>
      <c r="AZ489">
        <v>31</v>
      </c>
      <c r="BA489">
        <v>4</v>
      </c>
    </row>
    <row r="490" spans="15:53" hidden="1" x14ac:dyDescent="0.15">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W490" s="179">
        <v>24295</v>
      </c>
      <c r="AX490">
        <v>43</v>
      </c>
      <c r="AY490">
        <v>7</v>
      </c>
      <c r="AZ490">
        <v>32</v>
      </c>
      <c r="BA490">
        <v>3</v>
      </c>
    </row>
    <row r="491" spans="15:53" hidden="1" x14ac:dyDescent="0.15">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W491" s="179">
        <v>24327</v>
      </c>
      <c r="AX491">
        <v>43</v>
      </c>
      <c r="AY491">
        <v>7</v>
      </c>
      <c r="AZ491">
        <v>33</v>
      </c>
      <c r="BA491">
        <v>2</v>
      </c>
    </row>
    <row r="492" spans="15:53" hidden="1" x14ac:dyDescent="0.15">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W492" s="179">
        <v>24358</v>
      </c>
      <c r="AX492">
        <v>43</v>
      </c>
      <c r="AY492">
        <v>7</v>
      </c>
      <c r="AZ492">
        <v>34</v>
      </c>
      <c r="BA492">
        <v>1</v>
      </c>
    </row>
    <row r="493" spans="15:53" hidden="1" x14ac:dyDescent="0.15">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W493" s="179">
        <v>24389</v>
      </c>
      <c r="AX493">
        <v>43</v>
      </c>
      <c r="AY493">
        <v>7</v>
      </c>
      <c r="AZ493">
        <v>35</v>
      </c>
      <c r="BA493">
        <v>9</v>
      </c>
    </row>
    <row r="494" spans="15:53" hidden="1" x14ac:dyDescent="0.15">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W494" s="179">
        <v>24419</v>
      </c>
      <c r="AX494">
        <v>43</v>
      </c>
      <c r="AY494">
        <v>7</v>
      </c>
      <c r="AZ494">
        <v>36</v>
      </c>
      <c r="BA494">
        <v>8</v>
      </c>
    </row>
    <row r="495" spans="15:53" hidden="1" x14ac:dyDescent="0.15">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W495" s="179">
        <v>24448</v>
      </c>
      <c r="AX495">
        <v>43</v>
      </c>
      <c r="AY495">
        <v>7</v>
      </c>
      <c r="AZ495">
        <v>37</v>
      </c>
      <c r="BA495">
        <v>7</v>
      </c>
    </row>
    <row r="496" spans="15:53" hidden="1" x14ac:dyDescent="0.15">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W496" s="179">
        <v>24478</v>
      </c>
      <c r="AX496">
        <v>43</v>
      </c>
      <c r="AY496">
        <v>7</v>
      </c>
      <c r="AZ496">
        <v>38</v>
      </c>
      <c r="BA496">
        <v>6</v>
      </c>
    </row>
    <row r="497" spans="15:53" hidden="1" x14ac:dyDescent="0.15">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W497" s="179">
        <v>24507</v>
      </c>
      <c r="AX497">
        <v>44</v>
      </c>
      <c r="AY497">
        <v>6</v>
      </c>
      <c r="AZ497">
        <v>39</v>
      </c>
      <c r="BA497">
        <v>5</v>
      </c>
    </row>
    <row r="498" spans="15:53" hidden="1" x14ac:dyDescent="0.15">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W498" s="179">
        <v>24537</v>
      </c>
      <c r="AX498">
        <v>44</v>
      </c>
      <c r="AY498">
        <v>6</v>
      </c>
      <c r="AZ498">
        <v>40</v>
      </c>
      <c r="BA498">
        <v>4</v>
      </c>
    </row>
    <row r="499" spans="15:53" hidden="1" x14ac:dyDescent="0.15">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W499" s="179">
        <v>24567</v>
      </c>
      <c r="AX499">
        <v>44</v>
      </c>
      <c r="AY499">
        <v>6</v>
      </c>
      <c r="AZ499">
        <v>41</v>
      </c>
      <c r="BA499">
        <v>3</v>
      </c>
    </row>
    <row r="500" spans="15:53" hidden="1" x14ac:dyDescent="0.15">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W500" s="179">
        <v>24598</v>
      </c>
      <c r="AX500">
        <v>44</v>
      </c>
      <c r="AY500">
        <v>6</v>
      </c>
      <c r="AZ500">
        <v>42</v>
      </c>
      <c r="BA500">
        <v>2</v>
      </c>
    </row>
    <row r="501" spans="15:53" hidden="1" x14ac:dyDescent="0.15">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W501" s="179">
        <v>24629</v>
      </c>
      <c r="AX501">
        <v>44</v>
      </c>
      <c r="AY501">
        <v>6</v>
      </c>
      <c r="AZ501">
        <v>43</v>
      </c>
      <c r="BA501">
        <v>1</v>
      </c>
    </row>
    <row r="502" spans="15:53" hidden="1" x14ac:dyDescent="0.15">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W502" s="179">
        <v>24661</v>
      </c>
      <c r="AX502">
        <v>44</v>
      </c>
      <c r="AY502">
        <v>6</v>
      </c>
      <c r="AZ502">
        <v>44</v>
      </c>
      <c r="BA502">
        <v>9</v>
      </c>
    </row>
    <row r="503" spans="15:53" hidden="1" x14ac:dyDescent="0.15">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W503" s="179">
        <v>24692</v>
      </c>
      <c r="AX503">
        <v>44</v>
      </c>
      <c r="AY503">
        <v>6</v>
      </c>
      <c r="AZ503">
        <v>45</v>
      </c>
      <c r="BA503">
        <v>8</v>
      </c>
    </row>
    <row r="504" spans="15:53" hidden="1" x14ac:dyDescent="0.15">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W504" s="179">
        <v>24723</v>
      </c>
      <c r="AX504">
        <v>44</v>
      </c>
      <c r="AY504">
        <v>6</v>
      </c>
      <c r="AZ504">
        <v>46</v>
      </c>
      <c r="BA504">
        <v>7</v>
      </c>
    </row>
    <row r="505" spans="15:53" hidden="1" x14ac:dyDescent="0.15">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W505" s="179">
        <v>24754</v>
      </c>
      <c r="AX505">
        <v>44</v>
      </c>
      <c r="AY505">
        <v>6</v>
      </c>
      <c r="AZ505">
        <v>47</v>
      </c>
      <c r="BA505">
        <v>6</v>
      </c>
    </row>
    <row r="506" spans="15:53" hidden="1" x14ac:dyDescent="0.15">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W506" s="179">
        <v>24784</v>
      </c>
      <c r="AX506">
        <v>44</v>
      </c>
      <c r="AY506">
        <v>6</v>
      </c>
      <c r="AZ506">
        <v>48</v>
      </c>
      <c r="BA506">
        <v>5</v>
      </c>
    </row>
    <row r="507" spans="15:53" hidden="1" x14ac:dyDescent="0.15">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W507" s="179">
        <v>24814</v>
      </c>
      <c r="AX507">
        <v>44</v>
      </c>
      <c r="AY507">
        <v>6</v>
      </c>
      <c r="AZ507">
        <v>49</v>
      </c>
      <c r="BA507">
        <v>4</v>
      </c>
    </row>
    <row r="508" spans="15:53" hidden="1" x14ac:dyDescent="0.15">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W508" s="179">
        <v>24843</v>
      </c>
      <c r="AX508">
        <v>44</v>
      </c>
      <c r="AY508">
        <v>6</v>
      </c>
      <c r="AZ508">
        <v>50</v>
      </c>
      <c r="BA508">
        <v>3</v>
      </c>
    </row>
    <row r="509" spans="15:53" hidden="1" x14ac:dyDescent="0.15">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W509" s="179">
        <v>24873</v>
      </c>
      <c r="AX509">
        <v>45</v>
      </c>
      <c r="AY509">
        <v>5</v>
      </c>
      <c r="AZ509">
        <v>51</v>
      </c>
      <c r="BA509">
        <v>2</v>
      </c>
    </row>
    <row r="510" spans="15:53" hidden="1" x14ac:dyDescent="0.15">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W510" s="179">
        <v>24902</v>
      </c>
      <c r="AX510">
        <v>45</v>
      </c>
      <c r="AY510">
        <v>5</v>
      </c>
      <c r="AZ510">
        <v>52</v>
      </c>
      <c r="BA510">
        <v>1</v>
      </c>
    </row>
    <row r="511" spans="15:53" hidden="1" x14ac:dyDescent="0.15">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W511" s="179">
        <v>24933</v>
      </c>
      <c r="AX511">
        <v>45</v>
      </c>
      <c r="AY511">
        <v>5</v>
      </c>
      <c r="AZ511">
        <v>53</v>
      </c>
      <c r="BA511">
        <v>9</v>
      </c>
    </row>
    <row r="512" spans="15:53" hidden="1" x14ac:dyDescent="0.15">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W512" s="179">
        <v>24963</v>
      </c>
      <c r="AX512">
        <v>45</v>
      </c>
      <c r="AY512">
        <v>5</v>
      </c>
      <c r="AZ512">
        <v>54</v>
      </c>
      <c r="BA512">
        <v>8</v>
      </c>
    </row>
    <row r="513" spans="15:53" hidden="1" x14ac:dyDescent="0.15">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W513" s="179">
        <v>24995</v>
      </c>
      <c r="AX513">
        <v>45</v>
      </c>
      <c r="AY513">
        <v>5</v>
      </c>
      <c r="AZ513">
        <v>55</v>
      </c>
      <c r="BA513">
        <v>7</v>
      </c>
    </row>
    <row r="514" spans="15:53" hidden="1" x14ac:dyDescent="0.15">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W514" s="179">
        <v>25026</v>
      </c>
      <c r="AX514">
        <v>45</v>
      </c>
      <c r="AY514">
        <v>5</v>
      </c>
      <c r="AZ514">
        <v>56</v>
      </c>
      <c r="BA514">
        <v>6</v>
      </c>
    </row>
    <row r="515" spans="15:53" hidden="1" x14ac:dyDescent="0.15">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W515" s="179">
        <v>25057</v>
      </c>
      <c r="AX515">
        <v>45</v>
      </c>
      <c r="AY515">
        <v>5</v>
      </c>
      <c r="AZ515">
        <v>57</v>
      </c>
      <c r="BA515">
        <v>5</v>
      </c>
    </row>
    <row r="516" spans="15:53" hidden="1" x14ac:dyDescent="0.15">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W516" s="179">
        <v>25088</v>
      </c>
      <c r="AX516">
        <v>45</v>
      </c>
      <c r="AY516">
        <v>5</v>
      </c>
      <c r="AZ516">
        <v>58</v>
      </c>
      <c r="BA516">
        <v>4</v>
      </c>
    </row>
    <row r="517" spans="15:53" hidden="1" x14ac:dyDescent="0.15">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W517" s="179">
        <v>25119</v>
      </c>
      <c r="AX517">
        <v>45</v>
      </c>
      <c r="AY517">
        <v>5</v>
      </c>
      <c r="AZ517">
        <v>59</v>
      </c>
      <c r="BA517">
        <v>3</v>
      </c>
    </row>
    <row r="518" spans="15:53" hidden="1" x14ac:dyDescent="0.15">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W518" s="179">
        <v>25149</v>
      </c>
      <c r="AX518">
        <v>45</v>
      </c>
      <c r="AY518">
        <v>5</v>
      </c>
      <c r="AZ518">
        <v>60</v>
      </c>
      <c r="BA518">
        <v>2</v>
      </c>
    </row>
    <row r="519" spans="15:53" hidden="1" x14ac:dyDescent="0.15">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W519" s="179">
        <v>25179</v>
      </c>
      <c r="AX519">
        <v>45</v>
      </c>
      <c r="AY519">
        <v>5</v>
      </c>
      <c r="AZ519">
        <v>1</v>
      </c>
      <c r="BA519">
        <v>1</v>
      </c>
    </row>
    <row r="520" spans="15:53" hidden="1" x14ac:dyDescent="0.15">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W520" s="179">
        <v>25208</v>
      </c>
      <c r="AX520">
        <v>45</v>
      </c>
      <c r="AY520">
        <v>5</v>
      </c>
      <c r="AZ520">
        <v>2</v>
      </c>
      <c r="BA520">
        <v>9</v>
      </c>
    </row>
    <row r="521" spans="15:53" hidden="1" x14ac:dyDescent="0.15">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W521" s="179">
        <v>25238</v>
      </c>
      <c r="AX521">
        <v>46</v>
      </c>
      <c r="AY521">
        <v>4</v>
      </c>
      <c r="AZ521">
        <v>3</v>
      </c>
      <c r="BA521">
        <v>8</v>
      </c>
    </row>
    <row r="522" spans="15:53" hidden="1" x14ac:dyDescent="0.15">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W522" s="179">
        <v>25268</v>
      </c>
      <c r="AX522">
        <v>46</v>
      </c>
      <c r="AY522">
        <v>4</v>
      </c>
      <c r="AZ522">
        <v>4</v>
      </c>
      <c r="BA522">
        <v>7</v>
      </c>
    </row>
    <row r="523" spans="15:53" hidden="1" x14ac:dyDescent="0.15">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W523" s="179">
        <v>25298</v>
      </c>
      <c r="AX523">
        <v>46</v>
      </c>
      <c r="AY523">
        <v>4</v>
      </c>
      <c r="AZ523">
        <v>5</v>
      </c>
      <c r="BA523">
        <v>6</v>
      </c>
    </row>
    <row r="524" spans="15:53" hidden="1" x14ac:dyDescent="0.15">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W524" s="179">
        <v>25329</v>
      </c>
      <c r="AX524">
        <v>46</v>
      </c>
      <c r="AY524">
        <v>4</v>
      </c>
      <c r="AZ524">
        <v>6</v>
      </c>
      <c r="BA524">
        <v>5</v>
      </c>
    </row>
    <row r="525" spans="15:53" hidden="1" x14ac:dyDescent="0.15">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W525" s="179">
        <v>25360</v>
      </c>
      <c r="AX525">
        <v>46</v>
      </c>
      <c r="AY525">
        <v>4</v>
      </c>
      <c r="AZ525">
        <v>7</v>
      </c>
      <c r="BA525">
        <v>4</v>
      </c>
    </row>
    <row r="526" spans="15:53" hidden="1" x14ac:dyDescent="0.15">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W526" s="179">
        <v>25391</v>
      </c>
      <c r="AX526">
        <v>46</v>
      </c>
      <c r="AY526">
        <v>4</v>
      </c>
      <c r="AZ526">
        <v>8</v>
      </c>
      <c r="BA526">
        <v>3</v>
      </c>
    </row>
    <row r="527" spans="15:53" hidden="1" x14ac:dyDescent="0.15">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W527" s="179">
        <v>25423</v>
      </c>
      <c r="AX527">
        <v>46</v>
      </c>
      <c r="AY527">
        <v>4</v>
      </c>
      <c r="AZ527">
        <v>9</v>
      </c>
      <c r="BA527">
        <v>2</v>
      </c>
    </row>
    <row r="528" spans="15:53" hidden="1" x14ac:dyDescent="0.15">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W528" s="179">
        <v>25454</v>
      </c>
      <c r="AX528">
        <v>46</v>
      </c>
      <c r="AY528">
        <v>4</v>
      </c>
      <c r="AZ528">
        <v>10</v>
      </c>
      <c r="BA528">
        <v>1</v>
      </c>
    </row>
    <row r="529" spans="15:53" hidden="1" x14ac:dyDescent="0.15">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W529" s="179">
        <v>25484</v>
      </c>
      <c r="AX529">
        <v>46</v>
      </c>
      <c r="AY529">
        <v>4</v>
      </c>
      <c r="AZ529">
        <v>11</v>
      </c>
      <c r="BA529">
        <v>9</v>
      </c>
    </row>
    <row r="530" spans="15:53" hidden="1" x14ac:dyDescent="0.15">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W530" s="179">
        <v>25514</v>
      </c>
      <c r="AX530">
        <v>46</v>
      </c>
      <c r="AY530">
        <v>4</v>
      </c>
      <c r="AZ530">
        <v>12</v>
      </c>
      <c r="BA530">
        <v>8</v>
      </c>
    </row>
    <row r="531" spans="15:53" hidden="1" x14ac:dyDescent="0.15">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W531" s="179">
        <v>25544</v>
      </c>
      <c r="AX531">
        <v>46</v>
      </c>
      <c r="AY531">
        <v>4</v>
      </c>
      <c r="AZ531">
        <v>13</v>
      </c>
      <c r="BA531">
        <v>7</v>
      </c>
    </row>
    <row r="532" spans="15:53" hidden="1" x14ac:dyDescent="0.15">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W532" s="179">
        <v>25574</v>
      </c>
      <c r="AX532">
        <v>46</v>
      </c>
      <c r="AY532">
        <v>4</v>
      </c>
      <c r="AZ532">
        <v>14</v>
      </c>
      <c r="BA532">
        <v>6</v>
      </c>
    </row>
    <row r="533" spans="15:53" hidden="1" x14ac:dyDescent="0.15">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W533" s="179">
        <v>25603</v>
      </c>
      <c r="AX533">
        <v>47</v>
      </c>
      <c r="AY533">
        <v>3</v>
      </c>
      <c r="AZ533">
        <v>15</v>
      </c>
      <c r="BA533">
        <v>5</v>
      </c>
    </row>
    <row r="534" spans="15:53" hidden="1" x14ac:dyDescent="0.15">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W534" s="179">
        <v>25633</v>
      </c>
      <c r="AX534">
        <v>47</v>
      </c>
      <c r="AY534">
        <v>3</v>
      </c>
      <c r="AZ534">
        <v>16</v>
      </c>
      <c r="BA534">
        <v>4</v>
      </c>
    </row>
    <row r="535" spans="15:53" hidden="1" x14ac:dyDescent="0.15">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W535" s="179">
        <v>25663</v>
      </c>
      <c r="AX535">
        <v>47</v>
      </c>
      <c r="AY535">
        <v>3</v>
      </c>
      <c r="AZ535">
        <v>17</v>
      </c>
      <c r="BA535">
        <v>3</v>
      </c>
    </row>
    <row r="536" spans="15:53" hidden="1" x14ac:dyDescent="0.15">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W536" s="179">
        <v>25694</v>
      </c>
      <c r="AX536">
        <v>47</v>
      </c>
      <c r="AY536">
        <v>3</v>
      </c>
      <c r="AZ536">
        <v>18</v>
      </c>
      <c r="BA536">
        <v>2</v>
      </c>
    </row>
    <row r="537" spans="15:53" hidden="1" x14ac:dyDescent="0.15">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W537" s="179">
        <v>25725</v>
      </c>
      <c r="AX537">
        <v>47</v>
      </c>
      <c r="AY537">
        <v>3</v>
      </c>
      <c r="AZ537">
        <v>19</v>
      </c>
      <c r="BA537">
        <v>1</v>
      </c>
    </row>
    <row r="538" spans="15:53" hidden="1" x14ac:dyDescent="0.15">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W538" s="179">
        <v>25756</v>
      </c>
      <c r="AX538">
        <v>47</v>
      </c>
      <c r="AY538">
        <v>3</v>
      </c>
      <c r="AZ538">
        <v>20</v>
      </c>
      <c r="BA538">
        <v>9</v>
      </c>
    </row>
    <row r="539" spans="15:53" hidden="1" x14ac:dyDescent="0.15">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W539" s="179">
        <v>25788</v>
      </c>
      <c r="AX539">
        <v>47</v>
      </c>
      <c r="AY539">
        <v>3</v>
      </c>
      <c r="AZ539">
        <v>21</v>
      </c>
      <c r="BA539">
        <v>8</v>
      </c>
    </row>
    <row r="540" spans="15:53" hidden="1" x14ac:dyDescent="0.15">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W540" s="179">
        <v>25819</v>
      </c>
      <c r="AX540">
        <v>47</v>
      </c>
      <c r="AY540">
        <v>3</v>
      </c>
      <c r="AZ540">
        <v>22</v>
      </c>
      <c r="BA540">
        <v>7</v>
      </c>
    </row>
    <row r="541" spans="15:53" hidden="1" x14ac:dyDescent="0.15">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W541" s="179">
        <v>25850</v>
      </c>
      <c r="AX541">
        <v>47</v>
      </c>
      <c r="AY541">
        <v>3</v>
      </c>
      <c r="AZ541">
        <v>23</v>
      </c>
      <c r="BA541">
        <v>6</v>
      </c>
    </row>
    <row r="542" spans="15:53" hidden="1" x14ac:dyDescent="0.15">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W542" s="179">
        <v>25880</v>
      </c>
      <c r="AX542">
        <v>47</v>
      </c>
      <c r="AY542">
        <v>3</v>
      </c>
      <c r="AZ542">
        <v>24</v>
      </c>
      <c r="BA542">
        <v>5</v>
      </c>
    </row>
    <row r="543" spans="15:53" hidden="1" x14ac:dyDescent="0.15">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W543" s="179">
        <v>25909</v>
      </c>
      <c r="AX543">
        <v>47</v>
      </c>
      <c r="AY543">
        <v>3</v>
      </c>
      <c r="AZ543">
        <v>25</v>
      </c>
      <c r="BA543">
        <v>4</v>
      </c>
    </row>
    <row r="544" spans="15:53" hidden="1" x14ac:dyDescent="0.15">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W544" s="179">
        <v>25939</v>
      </c>
      <c r="AX544">
        <v>47</v>
      </c>
      <c r="AY544">
        <v>3</v>
      </c>
      <c r="AZ544">
        <v>26</v>
      </c>
      <c r="BA544">
        <v>3</v>
      </c>
    </row>
    <row r="545" spans="15:53" hidden="1" x14ac:dyDescent="0.15">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W545" s="179">
        <v>25968</v>
      </c>
      <c r="AX545">
        <v>48</v>
      </c>
      <c r="AY545">
        <v>2</v>
      </c>
      <c r="AZ545">
        <v>27</v>
      </c>
      <c r="BA545">
        <v>2</v>
      </c>
    </row>
    <row r="546" spans="15:53" hidden="1" x14ac:dyDescent="0.15">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W546" s="179">
        <v>25998</v>
      </c>
      <c r="AX546">
        <v>48</v>
      </c>
      <c r="AY546">
        <v>2</v>
      </c>
      <c r="AZ546">
        <v>28</v>
      </c>
      <c r="BA546">
        <v>1</v>
      </c>
    </row>
    <row r="547" spans="15:53" hidden="1" x14ac:dyDescent="0.15">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W547" s="179">
        <v>26028</v>
      </c>
      <c r="AX547">
        <v>48</v>
      </c>
      <c r="AY547">
        <v>2</v>
      </c>
      <c r="AZ547">
        <v>29</v>
      </c>
      <c r="BA547">
        <v>9</v>
      </c>
    </row>
    <row r="548" spans="15:53" hidden="1" x14ac:dyDescent="0.15">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W548" s="179">
        <v>26059</v>
      </c>
      <c r="AX548">
        <v>48</v>
      </c>
      <c r="AY548">
        <v>2</v>
      </c>
      <c r="AZ548">
        <v>30</v>
      </c>
      <c r="BA548">
        <v>8</v>
      </c>
    </row>
    <row r="549" spans="15:53" hidden="1" x14ac:dyDescent="0.15">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W549" s="179">
        <v>26090</v>
      </c>
      <c r="AX549">
        <v>48</v>
      </c>
      <c r="AY549">
        <v>2</v>
      </c>
      <c r="AZ549">
        <v>31</v>
      </c>
      <c r="BA549">
        <v>7</v>
      </c>
    </row>
    <row r="550" spans="15:53" hidden="1" x14ac:dyDescent="0.15">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W550" s="179">
        <v>26122</v>
      </c>
      <c r="AX550">
        <v>48</v>
      </c>
      <c r="AY550">
        <v>2</v>
      </c>
      <c r="AZ550">
        <v>32</v>
      </c>
      <c r="BA550">
        <v>6</v>
      </c>
    </row>
    <row r="551" spans="15:53" hidden="1" x14ac:dyDescent="0.15">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W551" s="179">
        <v>26153</v>
      </c>
      <c r="AX551">
        <v>48</v>
      </c>
      <c r="AY551">
        <v>2</v>
      </c>
      <c r="AZ551">
        <v>33</v>
      </c>
      <c r="BA551">
        <v>5</v>
      </c>
    </row>
    <row r="552" spans="15:53" hidden="1" x14ac:dyDescent="0.15">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W552" s="179">
        <v>26184</v>
      </c>
      <c r="AX552">
        <v>48</v>
      </c>
      <c r="AY552">
        <v>2</v>
      </c>
      <c r="AZ552">
        <v>34</v>
      </c>
      <c r="BA552">
        <v>4</v>
      </c>
    </row>
    <row r="553" spans="15:53" hidden="1" x14ac:dyDescent="0.15">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W553" s="179">
        <v>26215</v>
      </c>
      <c r="AX553">
        <v>48</v>
      </c>
      <c r="AY553">
        <v>2</v>
      </c>
      <c r="AZ553">
        <v>35</v>
      </c>
      <c r="BA553">
        <v>3</v>
      </c>
    </row>
    <row r="554" spans="15:53" hidden="1" x14ac:dyDescent="0.15">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W554" s="179">
        <v>26245</v>
      </c>
      <c r="AX554">
        <v>48</v>
      </c>
      <c r="AY554">
        <v>2</v>
      </c>
      <c r="AZ554">
        <v>36</v>
      </c>
      <c r="BA554">
        <v>2</v>
      </c>
    </row>
    <row r="555" spans="15:53" hidden="1" x14ac:dyDescent="0.15">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W555" s="179">
        <v>26275</v>
      </c>
      <c r="AX555">
        <v>48</v>
      </c>
      <c r="AY555">
        <v>2</v>
      </c>
      <c r="AZ555">
        <v>37</v>
      </c>
      <c r="BA555">
        <v>1</v>
      </c>
    </row>
    <row r="556" spans="15:53" hidden="1" x14ac:dyDescent="0.15">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W556" s="179">
        <v>26304</v>
      </c>
      <c r="AX556">
        <v>48</v>
      </c>
      <c r="AY556">
        <v>2</v>
      </c>
      <c r="AZ556">
        <v>38</v>
      </c>
      <c r="BA556">
        <v>9</v>
      </c>
    </row>
    <row r="557" spans="15:53" hidden="1" x14ac:dyDescent="0.15">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W557" s="179">
        <v>26334</v>
      </c>
      <c r="AX557">
        <v>49</v>
      </c>
      <c r="AY557">
        <v>1</v>
      </c>
      <c r="AZ557">
        <v>39</v>
      </c>
      <c r="BA557">
        <v>8</v>
      </c>
    </row>
    <row r="558" spans="15:53" hidden="1" x14ac:dyDescent="0.15">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W558" s="179">
        <v>26363</v>
      </c>
      <c r="AX558">
        <v>49</v>
      </c>
      <c r="AY558">
        <v>1</v>
      </c>
      <c r="AZ558">
        <v>40</v>
      </c>
      <c r="BA558">
        <v>7</v>
      </c>
    </row>
    <row r="559" spans="15:53" hidden="1" x14ac:dyDescent="0.15">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W559" s="179">
        <v>26394</v>
      </c>
      <c r="AX559">
        <v>49</v>
      </c>
      <c r="AY559">
        <v>1</v>
      </c>
      <c r="AZ559">
        <v>41</v>
      </c>
      <c r="BA559">
        <v>6</v>
      </c>
    </row>
    <row r="560" spans="15:53" hidden="1" x14ac:dyDescent="0.15">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W560" s="179">
        <v>26424</v>
      </c>
      <c r="AX560">
        <v>49</v>
      </c>
      <c r="AY560">
        <v>1</v>
      </c>
      <c r="AZ560">
        <v>42</v>
      </c>
      <c r="BA560">
        <v>5</v>
      </c>
    </row>
    <row r="561" spans="15:53" hidden="1" x14ac:dyDescent="0.15">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W561" s="179">
        <v>26455</v>
      </c>
      <c r="AX561">
        <v>49</v>
      </c>
      <c r="AY561">
        <v>1</v>
      </c>
      <c r="AZ561">
        <v>43</v>
      </c>
      <c r="BA561">
        <v>4</v>
      </c>
    </row>
    <row r="562" spans="15:53" hidden="1" x14ac:dyDescent="0.15">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W562" s="179">
        <v>26487</v>
      </c>
      <c r="AX562">
        <v>49</v>
      </c>
      <c r="AY562">
        <v>1</v>
      </c>
      <c r="AZ562">
        <v>44</v>
      </c>
      <c r="BA562">
        <v>3</v>
      </c>
    </row>
    <row r="563" spans="15:53" hidden="1" x14ac:dyDescent="0.15">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W563" s="179">
        <v>26518</v>
      </c>
      <c r="AX563">
        <v>49</v>
      </c>
      <c r="AY563">
        <v>1</v>
      </c>
      <c r="AZ563">
        <v>45</v>
      </c>
      <c r="BA563">
        <v>2</v>
      </c>
    </row>
    <row r="564" spans="15:53" hidden="1" x14ac:dyDescent="0.15">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W564" s="179">
        <v>26549</v>
      </c>
      <c r="AX564">
        <v>49</v>
      </c>
      <c r="AY564">
        <v>1</v>
      </c>
      <c r="AZ564">
        <v>46</v>
      </c>
      <c r="BA564">
        <v>1</v>
      </c>
    </row>
    <row r="565" spans="15:53" hidden="1" x14ac:dyDescent="0.15">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W565" s="179">
        <v>26580</v>
      </c>
      <c r="AX565">
        <v>49</v>
      </c>
      <c r="AY565">
        <v>1</v>
      </c>
      <c r="AZ565">
        <v>47</v>
      </c>
      <c r="BA565">
        <v>9</v>
      </c>
    </row>
    <row r="566" spans="15:53" hidden="1" x14ac:dyDescent="0.15">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W566" s="179">
        <v>26610</v>
      </c>
      <c r="AX566">
        <v>49</v>
      </c>
      <c r="AY566">
        <v>1</v>
      </c>
      <c r="AZ566">
        <v>48</v>
      </c>
      <c r="BA566">
        <v>8</v>
      </c>
    </row>
    <row r="567" spans="15:53" hidden="1" x14ac:dyDescent="0.15">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W567" s="179">
        <v>26640</v>
      </c>
      <c r="AX567">
        <v>49</v>
      </c>
      <c r="AY567">
        <v>1</v>
      </c>
      <c r="AZ567">
        <v>49</v>
      </c>
      <c r="BA567">
        <v>7</v>
      </c>
    </row>
    <row r="568" spans="15:53" hidden="1" x14ac:dyDescent="0.15">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W568" s="179">
        <v>26669</v>
      </c>
      <c r="AX568">
        <v>49</v>
      </c>
      <c r="AY568">
        <v>1</v>
      </c>
      <c r="AZ568">
        <v>50</v>
      </c>
      <c r="BA568">
        <v>6</v>
      </c>
    </row>
    <row r="569" spans="15:53" hidden="1" x14ac:dyDescent="0.15">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W569" s="179">
        <v>26699</v>
      </c>
      <c r="AX569">
        <v>50</v>
      </c>
      <c r="AY569">
        <v>9</v>
      </c>
      <c r="AZ569">
        <v>51</v>
      </c>
      <c r="BA569">
        <v>5</v>
      </c>
    </row>
    <row r="570" spans="15:53" hidden="1" x14ac:dyDescent="0.15">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W570" s="179">
        <v>26729</v>
      </c>
      <c r="AX570">
        <v>50</v>
      </c>
      <c r="AY570">
        <v>9</v>
      </c>
      <c r="AZ570">
        <v>52</v>
      </c>
      <c r="BA570">
        <v>4</v>
      </c>
    </row>
    <row r="571" spans="15:53" hidden="1" x14ac:dyDescent="0.15">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W571" s="179">
        <v>26759</v>
      </c>
      <c r="AX571">
        <v>50</v>
      </c>
      <c r="AY571">
        <v>9</v>
      </c>
      <c r="AZ571">
        <v>53</v>
      </c>
      <c r="BA571">
        <v>3</v>
      </c>
    </row>
    <row r="572" spans="15:53" hidden="1" x14ac:dyDescent="0.15">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W572" s="179">
        <v>26790</v>
      </c>
      <c r="AX572">
        <v>50</v>
      </c>
      <c r="AY572">
        <v>9</v>
      </c>
      <c r="AZ572">
        <v>54</v>
      </c>
      <c r="BA572">
        <v>2</v>
      </c>
    </row>
    <row r="573" spans="15:53" hidden="1" x14ac:dyDescent="0.15">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W573" s="179">
        <v>26821</v>
      </c>
      <c r="AX573">
        <v>50</v>
      </c>
      <c r="AY573">
        <v>9</v>
      </c>
      <c r="AZ573">
        <v>55</v>
      </c>
      <c r="BA573">
        <v>1</v>
      </c>
    </row>
    <row r="574" spans="15:53" hidden="1" x14ac:dyDescent="0.15">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W574" s="179">
        <v>26852</v>
      </c>
      <c r="AX574">
        <v>50</v>
      </c>
      <c r="AY574">
        <v>9</v>
      </c>
      <c r="AZ574">
        <v>56</v>
      </c>
      <c r="BA574">
        <v>9</v>
      </c>
    </row>
    <row r="575" spans="15:53" hidden="1" x14ac:dyDescent="0.15">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W575" s="179">
        <v>26884</v>
      </c>
      <c r="AX575">
        <v>50</v>
      </c>
      <c r="AY575">
        <v>9</v>
      </c>
      <c r="AZ575">
        <v>57</v>
      </c>
      <c r="BA575">
        <v>8</v>
      </c>
    </row>
    <row r="576" spans="15:53" hidden="1" x14ac:dyDescent="0.15">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W576" s="179">
        <v>26915</v>
      </c>
      <c r="AX576">
        <v>50</v>
      </c>
      <c r="AY576">
        <v>9</v>
      </c>
      <c r="AZ576">
        <v>58</v>
      </c>
      <c r="BA576">
        <v>7</v>
      </c>
    </row>
    <row r="577" spans="15:53" hidden="1" x14ac:dyDescent="0.15">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W577" s="179">
        <v>26945</v>
      </c>
      <c r="AX577">
        <v>50</v>
      </c>
      <c r="AY577">
        <v>9</v>
      </c>
      <c r="AZ577">
        <v>59</v>
      </c>
      <c r="BA577">
        <v>6</v>
      </c>
    </row>
    <row r="578" spans="15:53" hidden="1" x14ac:dyDescent="0.15">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W578" s="179">
        <v>26975</v>
      </c>
      <c r="AX578">
        <v>50</v>
      </c>
      <c r="AY578">
        <v>9</v>
      </c>
      <c r="AZ578">
        <v>60</v>
      </c>
      <c r="BA578">
        <v>5</v>
      </c>
    </row>
    <row r="579" spans="15:53" hidden="1" x14ac:dyDescent="0.15">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W579" s="179">
        <v>27005</v>
      </c>
      <c r="AX579">
        <v>50</v>
      </c>
      <c r="AY579">
        <v>9</v>
      </c>
      <c r="AZ579">
        <v>1</v>
      </c>
      <c r="BA579">
        <v>4</v>
      </c>
    </row>
    <row r="580" spans="15:53" hidden="1" x14ac:dyDescent="0.15">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W580" s="179">
        <v>27035</v>
      </c>
      <c r="AX580">
        <v>50</v>
      </c>
      <c r="AY580">
        <v>9</v>
      </c>
      <c r="AZ580">
        <v>2</v>
      </c>
      <c r="BA580">
        <v>3</v>
      </c>
    </row>
    <row r="581" spans="15:53" hidden="1" x14ac:dyDescent="0.15">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W581" s="179">
        <v>27064</v>
      </c>
      <c r="AX581">
        <v>51</v>
      </c>
      <c r="AY581">
        <v>8</v>
      </c>
      <c r="AZ581">
        <v>3</v>
      </c>
      <c r="BA581">
        <v>2</v>
      </c>
    </row>
    <row r="582" spans="15:53" hidden="1" x14ac:dyDescent="0.15">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W582" s="179">
        <v>27094</v>
      </c>
      <c r="AX582">
        <v>51</v>
      </c>
      <c r="AY582">
        <v>8</v>
      </c>
      <c r="AZ582">
        <v>4</v>
      </c>
      <c r="BA582">
        <v>1</v>
      </c>
    </row>
    <row r="583" spans="15:53" hidden="1" x14ac:dyDescent="0.15">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W583" s="179">
        <v>27124</v>
      </c>
      <c r="AX583">
        <v>51</v>
      </c>
      <c r="AY583">
        <v>8</v>
      </c>
      <c r="AZ583">
        <v>5</v>
      </c>
      <c r="BA583">
        <v>9</v>
      </c>
    </row>
    <row r="584" spans="15:53" hidden="1" x14ac:dyDescent="0.15">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W584" s="179">
        <v>27155</v>
      </c>
      <c r="AX584">
        <v>51</v>
      </c>
      <c r="AY584">
        <v>8</v>
      </c>
      <c r="AZ584">
        <v>6</v>
      </c>
      <c r="BA584">
        <v>8</v>
      </c>
    </row>
    <row r="585" spans="15:53" hidden="1" x14ac:dyDescent="0.15">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W585" s="179">
        <v>27186</v>
      </c>
      <c r="AX585">
        <v>51</v>
      </c>
      <c r="AY585">
        <v>8</v>
      </c>
      <c r="AZ585">
        <v>7</v>
      </c>
      <c r="BA585">
        <v>7</v>
      </c>
    </row>
    <row r="586" spans="15:53" hidden="1" x14ac:dyDescent="0.15">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W586" s="179">
        <v>27217</v>
      </c>
      <c r="AX586">
        <v>51</v>
      </c>
      <c r="AY586">
        <v>8</v>
      </c>
      <c r="AZ586">
        <v>8</v>
      </c>
      <c r="BA586">
        <v>6</v>
      </c>
    </row>
    <row r="587" spans="15:53" hidden="1" x14ac:dyDescent="0.15">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W587" s="179">
        <v>27249</v>
      </c>
      <c r="AX587">
        <v>51</v>
      </c>
      <c r="AY587">
        <v>8</v>
      </c>
      <c r="AZ587">
        <v>9</v>
      </c>
      <c r="BA587">
        <v>5</v>
      </c>
    </row>
    <row r="588" spans="15:53" hidden="1" x14ac:dyDescent="0.15">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W588" s="179">
        <v>27280</v>
      </c>
      <c r="AX588">
        <v>51</v>
      </c>
      <c r="AY588">
        <v>8</v>
      </c>
      <c r="AZ588">
        <v>10</v>
      </c>
      <c r="BA588">
        <v>4</v>
      </c>
    </row>
    <row r="589" spans="15:53" hidden="1" x14ac:dyDescent="0.15">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W589" s="179">
        <v>27311</v>
      </c>
      <c r="AX589">
        <v>51</v>
      </c>
      <c r="AY589">
        <v>8</v>
      </c>
      <c r="AZ589">
        <v>11</v>
      </c>
      <c r="BA589">
        <v>3</v>
      </c>
    </row>
    <row r="590" spans="15:53" hidden="1" x14ac:dyDescent="0.15">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W590" s="179">
        <v>27341</v>
      </c>
      <c r="AX590">
        <v>51</v>
      </c>
      <c r="AY590">
        <v>8</v>
      </c>
      <c r="AZ590">
        <v>12</v>
      </c>
      <c r="BA590">
        <v>2</v>
      </c>
    </row>
    <row r="591" spans="15:53" hidden="1" x14ac:dyDescent="0.15">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W591" s="179">
        <v>27370</v>
      </c>
      <c r="AX591">
        <v>51</v>
      </c>
      <c r="AY591">
        <v>8</v>
      </c>
      <c r="AZ591">
        <v>13</v>
      </c>
      <c r="BA591">
        <v>1</v>
      </c>
    </row>
    <row r="592" spans="15:53" hidden="1" x14ac:dyDescent="0.15">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W592" s="179">
        <v>27400</v>
      </c>
      <c r="AX592">
        <v>51</v>
      </c>
      <c r="AY592">
        <v>8</v>
      </c>
      <c r="AZ592">
        <v>14</v>
      </c>
      <c r="BA592">
        <v>9</v>
      </c>
    </row>
    <row r="593" spans="15:53" hidden="1" x14ac:dyDescent="0.15">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W593" s="179">
        <v>27429</v>
      </c>
      <c r="AX593">
        <v>52</v>
      </c>
      <c r="AY593">
        <v>7</v>
      </c>
      <c r="AZ593">
        <v>15</v>
      </c>
      <c r="BA593">
        <v>8</v>
      </c>
    </row>
    <row r="594" spans="15:53" hidden="1" x14ac:dyDescent="0.15">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W594" s="179">
        <v>27459</v>
      </c>
      <c r="AX594">
        <v>52</v>
      </c>
      <c r="AY594">
        <v>7</v>
      </c>
      <c r="AZ594">
        <v>16</v>
      </c>
      <c r="BA594">
        <v>7</v>
      </c>
    </row>
    <row r="595" spans="15:53" hidden="1" x14ac:dyDescent="0.15">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W595" s="179">
        <v>27489</v>
      </c>
      <c r="AX595">
        <v>52</v>
      </c>
      <c r="AY595">
        <v>7</v>
      </c>
      <c r="AZ595">
        <v>17</v>
      </c>
      <c r="BA595">
        <v>6</v>
      </c>
    </row>
    <row r="596" spans="15:53" hidden="1" x14ac:dyDescent="0.15">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W596" s="179">
        <v>27520</v>
      </c>
      <c r="AX596">
        <v>52</v>
      </c>
      <c r="AY596">
        <v>7</v>
      </c>
      <c r="AZ596">
        <v>18</v>
      </c>
      <c r="BA596">
        <v>5</v>
      </c>
    </row>
    <row r="597" spans="15:53" hidden="1" x14ac:dyDescent="0.15">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W597" s="179">
        <v>27551</v>
      </c>
      <c r="AX597">
        <v>52</v>
      </c>
      <c r="AY597">
        <v>7</v>
      </c>
      <c r="AZ597">
        <v>19</v>
      </c>
      <c r="BA597">
        <v>4</v>
      </c>
    </row>
    <row r="598" spans="15:53" hidden="1" x14ac:dyDescent="0.15">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W598" s="179">
        <v>27583</v>
      </c>
      <c r="AX598">
        <v>52</v>
      </c>
      <c r="AY598">
        <v>7</v>
      </c>
      <c r="AZ598">
        <v>20</v>
      </c>
      <c r="BA598">
        <v>3</v>
      </c>
    </row>
    <row r="599" spans="15:53" hidden="1" x14ac:dyDescent="0.15">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W599" s="179">
        <v>27614</v>
      </c>
      <c r="AX599">
        <v>52</v>
      </c>
      <c r="AY599">
        <v>7</v>
      </c>
      <c r="AZ599">
        <v>21</v>
      </c>
      <c r="BA599">
        <v>2</v>
      </c>
    </row>
    <row r="600" spans="15:53" hidden="1" x14ac:dyDescent="0.15">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W600" s="179">
        <v>27645</v>
      </c>
      <c r="AX600">
        <v>52</v>
      </c>
      <c r="AY600">
        <v>7</v>
      </c>
      <c r="AZ600">
        <v>22</v>
      </c>
      <c r="BA600">
        <v>1</v>
      </c>
    </row>
    <row r="601" spans="15:53" hidden="1" x14ac:dyDescent="0.15">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W601" s="179">
        <v>27676</v>
      </c>
      <c r="AX601">
        <v>52</v>
      </c>
      <c r="AY601">
        <v>7</v>
      </c>
      <c r="AZ601">
        <v>23</v>
      </c>
      <c r="BA601">
        <v>9</v>
      </c>
    </row>
    <row r="602" spans="15:53" hidden="1" x14ac:dyDescent="0.15">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W602" s="179">
        <v>27706</v>
      </c>
      <c r="AX602">
        <v>52</v>
      </c>
      <c r="AY602">
        <v>7</v>
      </c>
      <c r="AZ602">
        <v>24</v>
      </c>
      <c r="BA602">
        <v>8</v>
      </c>
    </row>
    <row r="603" spans="15:53" hidden="1" x14ac:dyDescent="0.15">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W603" s="179">
        <v>27736</v>
      </c>
      <c r="AX603">
        <v>52</v>
      </c>
      <c r="AY603">
        <v>7</v>
      </c>
      <c r="AZ603">
        <v>25</v>
      </c>
      <c r="BA603">
        <v>7</v>
      </c>
    </row>
    <row r="604" spans="15:53" hidden="1" x14ac:dyDescent="0.15">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W604" s="179">
        <v>27765</v>
      </c>
      <c r="AX604">
        <v>52</v>
      </c>
      <c r="AY604">
        <v>7</v>
      </c>
      <c r="AZ604">
        <v>26</v>
      </c>
      <c r="BA604">
        <v>6</v>
      </c>
    </row>
    <row r="605" spans="15:53" hidden="1" x14ac:dyDescent="0.15">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W605" s="179">
        <v>27795</v>
      </c>
      <c r="AX605">
        <v>53</v>
      </c>
      <c r="AY605">
        <v>6</v>
      </c>
      <c r="AZ605">
        <v>27</v>
      </c>
      <c r="BA605">
        <v>5</v>
      </c>
    </row>
    <row r="606" spans="15:53" hidden="1" x14ac:dyDescent="0.15">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W606" s="179">
        <v>27824</v>
      </c>
      <c r="AX606">
        <v>53</v>
      </c>
      <c r="AY606">
        <v>6</v>
      </c>
      <c r="AZ606">
        <v>28</v>
      </c>
      <c r="BA606">
        <v>4</v>
      </c>
    </row>
    <row r="607" spans="15:53" hidden="1" x14ac:dyDescent="0.15">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W607" s="179">
        <v>27855</v>
      </c>
      <c r="AX607">
        <v>53</v>
      </c>
      <c r="AY607">
        <v>6</v>
      </c>
      <c r="AZ607">
        <v>29</v>
      </c>
      <c r="BA607">
        <v>3</v>
      </c>
    </row>
    <row r="608" spans="15:53" hidden="1" x14ac:dyDescent="0.15">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W608" s="179">
        <v>27885</v>
      </c>
      <c r="AX608">
        <v>53</v>
      </c>
      <c r="AY608">
        <v>6</v>
      </c>
      <c r="AZ608">
        <v>30</v>
      </c>
      <c r="BA608">
        <v>2</v>
      </c>
    </row>
    <row r="609" spans="15:53" hidden="1" x14ac:dyDescent="0.15">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W609" s="179">
        <v>27916</v>
      </c>
      <c r="AX609">
        <v>53</v>
      </c>
      <c r="AY609">
        <v>6</v>
      </c>
      <c r="AZ609">
        <v>31</v>
      </c>
      <c r="BA609">
        <v>1</v>
      </c>
    </row>
    <row r="610" spans="15:53" hidden="1" x14ac:dyDescent="0.15">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W610" s="179">
        <v>27948</v>
      </c>
      <c r="AX610">
        <v>53</v>
      </c>
      <c r="AY610">
        <v>6</v>
      </c>
      <c r="AZ610">
        <v>32</v>
      </c>
      <c r="BA610">
        <v>9</v>
      </c>
    </row>
    <row r="611" spans="15:53" hidden="1" x14ac:dyDescent="0.15">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W611" s="179">
        <v>27979</v>
      </c>
      <c r="AX611">
        <v>53</v>
      </c>
      <c r="AY611">
        <v>6</v>
      </c>
      <c r="AZ611">
        <v>33</v>
      </c>
      <c r="BA611">
        <v>8</v>
      </c>
    </row>
    <row r="612" spans="15:53" hidden="1" x14ac:dyDescent="0.15">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W612" s="179">
        <v>28010</v>
      </c>
      <c r="AX612">
        <v>53</v>
      </c>
      <c r="AY612">
        <v>6</v>
      </c>
      <c r="AZ612">
        <v>34</v>
      </c>
      <c r="BA612">
        <v>7</v>
      </c>
    </row>
    <row r="613" spans="15:53" hidden="1" x14ac:dyDescent="0.15">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W613" s="179">
        <v>28041</v>
      </c>
      <c r="AX613">
        <v>53</v>
      </c>
      <c r="AY613">
        <v>6</v>
      </c>
      <c r="AZ613">
        <v>35</v>
      </c>
      <c r="BA613">
        <v>6</v>
      </c>
    </row>
    <row r="614" spans="15:53" hidden="1" x14ac:dyDescent="0.15">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W614" s="179">
        <v>28071</v>
      </c>
      <c r="AX614">
        <v>53</v>
      </c>
      <c r="AY614">
        <v>6</v>
      </c>
      <c r="AZ614">
        <v>36</v>
      </c>
      <c r="BA614">
        <v>5</v>
      </c>
    </row>
    <row r="615" spans="15:53" hidden="1" x14ac:dyDescent="0.15">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W615" s="179">
        <v>28101</v>
      </c>
      <c r="AX615">
        <v>53</v>
      </c>
      <c r="AY615">
        <v>6</v>
      </c>
      <c r="AZ615">
        <v>37</v>
      </c>
      <c r="BA615">
        <v>4</v>
      </c>
    </row>
    <row r="616" spans="15:53" hidden="1" x14ac:dyDescent="0.15">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W616" s="179">
        <v>28130</v>
      </c>
      <c r="AX616">
        <v>53</v>
      </c>
      <c r="AY616">
        <v>6</v>
      </c>
      <c r="AZ616">
        <v>38</v>
      </c>
      <c r="BA616">
        <v>3</v>
      </c>
    </row>
    <row r="617" spans="15:53" hidden="1" x14ac:dyDescent="0.15">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W617" s="179">
        <v>28160</v>
      </c>
      <c r="AX617">
        <v>54</v>
      </c>
      <c r="AY617">
        <v>5</v>
      </c>
      <c r="AZ617">
        <v>39</v>
      </c>
      <c r="BA617">
        <v>2</v>
      </c>
    </row>
    <row r="618" spans="15:53" hidden="1" x14ac:dyDescent="0.15">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W618" s="179">
        <v>28190</v>
      </c>
      <c r="AX618">
        <v>54</v>
      </c>
      <c r="AY618">
        <v>5</v>
      </c>
      <c r="AZ618">
        <v>40</v>
      </c>
      <c r="BA618">
        <v>1</v>
      </c>
    </row>
    <row r="619" spans="15:53" hidden="1" x14ac:dyDescent="0.15">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W619" s="179">
        <v>28220</v>
      </c>
      <c r="AX619">
        <v>54</v>
      </c>
      <c r="AY619">
        <v>5</v>
      </c>
      <c r="AZ619">
        <v>41</v>
      </c>
      <c r="BA619">
        <v>9</v>
      </c>
    </row>
    <row r="620" spans="15:53" hidden="1" x14ac:dyDescent="0.15">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W620" s="179">
        <v>28251</v>
      </c>
      <c r="AX620">
        <v>54</v>
      </c>
      <c r="AY620">
        <v>5</v>
      </c>
      <c r="AZ620">
        <v>42</v>
      </c>
      <c r="BA620">
        <v>8</v>
      </c>
    </row>
    <row r="621" spans="15:53" hidden="1" x14ac:dyDescent="0.15">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W621" s="179">
        <v>28282</v>
      </c>
      <c r="AX621">
        <v>54</v>
      </c>
      <c r="AY621">
        <v>5</v>
      </c>
      <c r="AZ621">
        <v>43</v>
      </c>
      <c r="BA621">
        <v>7</v>
      </c>
    </row>
    <row r="622" spans="15:53" hidden="1" x14ac:dyDescent="0.15">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W622" s="179">
        <v>28313</v>
      </c>
      <c r="AX622">
        <v>54</v>
      </c>
      <c r="AY622">
        <v>5</v>
      </c>
      <c r="AZ622">
        <v>44</v>
      </c>
      <c r="BA622">
        <v>6</v>
      </c>
    </row>
    <row r="623" spans="15:53" hidden="1" x14ac:dyDescent="0.15">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W623" s="179">
        <v>28345</v>
      </c>
      <c r="AX623">
        <v>54</v>
      </c>
      <c r="AY623">
        <v>5</v>
      </c>
      <c r="AZ623">
        <v>45</v>
      </c>
      <c r="BA623">
        <v>5</v>
      </c>
    </row>
    <row r="624" spans="15:53" hidden="1" x14ac:dyDescent="0.15">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W624" s="179">
        <v>28376</v>
      </c>
      <c r="AX624">
        <v>54</v>
      </c>
      <c r="AY624">
        <v>5</v>
      </c>
      <c r="AZ624">
        <v>46</v>
      </c>
      <c r="BA624">
        <v>4</v>
      </c>
    </row>
    <row r="625" spans="15:53" hidden="1" x14ac:dyDescent="0.15">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W625" s="179">
        <v>28406</v>
      </c>
      <c r="AX625">
        <v>54</v>
      </c>
      <c r="AY625">
        <v>5</v>
      </c>
      <c r="AZ625">
        <v>47</v>
      </c>
      <c r="BA625">
        <v>3</v>
      </c>
    </row>
    <row r="626" spans="15:53" hidden="1" x14ac:dyDescent="0.15">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W626" s="179">
        <v>28436</v>
      </c>
      <c r="AX626">
        <v>54</v>
      </c>
      <c r="AY626">
        <v>5</v>
      </c>
      <c r="AZ626">
        <v>48</v>
      </c>
      <c r="BA626">
        <v>2</v>
      </c>
    </row>
    <row r="627" spans="15:53" hidden="1" x14ac:dyDescent="0.15">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W627" s="179">
        <v>28466</v>
      </c>
      <c r="AX627">
        <v>54</v>
      </c>
      <c r="AY627">
        <v>5</v>
      </c>
      <c r="AZ627">
        <v>49</v>
      </c>
      <c r="BA627">
        <v>1</v>
      </c>
    </row>
    <row r="628" spans="15:53" hidden="1" x14ac:dyDescent="0.15">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W628" s="179">
        <v>28496</v>
      </c>
      <c r="AX628">
        <v>54</v>
      </c>
      <c r="AY628">
        <v>5</v>
      </c>
      <c r="AZ628">
        <v>50</v>
      </c>
      <c r="BA628">
        <v>9</v>
      </c>
    </row>
    <row r="629" spans="15:53" hidden="1" x14ac:dyDescent="0.15">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W629" s="179">
        <v>28525</v>
      </c>
      <c r="AX629">
        <v>55</v>
      </c>
      <c r="AY629">
        <v>4</v>
      </c>
      <c r="AZ629">
        <v>51</v>
      </c>
      <c r="BA629">
        <v>8</v>
      </c>
    </row>
    <row r="630" spans="15:53" hidden="1" x14ac:dyDescent="0.15">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W630" s="179">
        <v>28555</v>
      </c>
      <c r="AX630">
        <v>55</v>
      </c>
      <c r="AY630">
        <v>4</v>
      </c>
      <c r="AZ630">
        <v>52</v>
      </c>
      <c r="BA630">
        <v>7</v>
      </c>
    </row>
    <row r="631" spans="15:53" hidden="1" x14ac:dyDescent="0.15">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W631" s="179">
        <v>28585</v>
      </c>
      <c r="AX631">
        <v>55</v>
      </c>
      <c r="AY631">
        <v>4</v>
      </c>
      <c r="AZ631">
        <v>53</v>
      </c>
      <c r="BA631">
        <v>6</v>
      </c>
    </row>
    <row r="632" spans="15:53" hidden="1" x14ac:dyDescent="0.15">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W632" s="179">
        <v>28616</v>
      </c>
      <c r="AX632">
        <v>55</v>
      </c>
      <c r="AY632">
        <v>4</v>
      </c>
      <c r="AZ632">
        <v>54</v>
      </c>
      <c r="BA632">
        <v>5</v>
      </c>
    </row>
    <row r="633" spans="15:53" hidden="1" x14ac:dyDescent="0.15">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W633" s="179">
        <v>28647</v>
      </c>
      <c r="AX633">
        <v>55</v>
      </c>
      <c r="AY633">
        <v>4</v>
      </c>
      <c r="AZ633">
        <v>55</v>
      </c>
      <c r="BA633">
        <v>4</v>
      </c>
    </row>
    <row r="634" spans="15:53" hidden="1" x14ac:dyDescent="0.15">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W634" s="179">
        <v>28678</v>
      </c>
      <c r="AX634">
        <v>55</v>
      </c>
      <c r="AY634">
        <v>4</v>
      </c>
      <c r="AZ634">
        <v>56</v>
      </c>
      <c r="BA634">
        <v>3</v>
      </c>
    </row>
    <row r="635" spans="15:53" hidden="1" x14ac:dyDescent="0.15">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W635" s="179">
        <v>28710</v>
      </c>
      <c r="AX635">
        <v>55</v>
      </c>
      <c r="AY635">
        <v>4</v>
      </c>
      <c r="AZ635">
        <v>57</v>
      </c>
      <c r="BA635">
        <v>2</v>
      </c>
    </row>
    <row r="636" spans="15:53" hidden="1" x14ac:dyDescent="0.15">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W636" s="179">
        <v>28741</v>
      </c>
      <c r="AX636">
        <v>55</v>
      </c>
      <c r="AY636">
        <v>4</v>
      </c>
      <c r="AZ636">
        <v>58</v>
      </c>
      <c r="BA636">
        <v>1</v>
      </c>
    </row>
    <row r="637" spans="15:53" hidden="1" x14ac:dyDescent="0.15">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W637" s="179">
        <v>28772</v>
      </c>
      <c r="AX637">
        <v>55</v>
      </c>
      <c r="AY637">
        <v>4</v>
      </c>
      <c r="AZ637">
        <v>59</v>
      </c>
      <c r="BA637">
        <v>9</v>
      </c>
    </row>
    <row r="638" spans="15:53" hidden="1" x14ac:dyDescent="0.15">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W638" s="179">
        <v>28802</v>
      </c>
      <c r="AX638">
        <v>55</v>
      </c>
      <c r="AY638">
        <v>4</v>
      </c>
      <c r="AZ638">
        <v>60</v>
      </c>
      <c r="BA638">
        <v>8</v>
      </c>
    </row>
    <row r="639" spans="15:53" hidden="1" x14ac:dyDescent="0.15">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W639" s="179">
        <v>28831</v>
      </c>
      <c r="AX639">
        <v>55</v>
      </c>
      <c r="AY639">
        <v>4</v>
      </c>
      <c r="AZ639">
        <v>1</v>
      </c>
      <c r="BA639">
        <v>7</v>
      </c>
    </row>
    <row r="640" spans="15:53" hidden="1" x14ac:dyDescent="0.15">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W640" s="179">
        <v>28861</v>
      </c>
      <c r="AX640">
        <v>55</v>
      </c>
      <c r="AY640">
        <v>4</v>
      </c>
      <c r="AZ640">
        <v>2</v>
      </c>
      <c r="BA640">
        <v>6</v>
      </c>
    </row>
    <row r="641" spans="15:53" hidden="1" x14ac:dyDescent="0.15">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W641" s="179">
        <v>28890</v>
      </c>
      <c r="AX641">
        <v>56</v>
      </c>
      <c r="AY641">
        <v>3</v>
      </c>
      <c r="AZ641">
        <v>3</v>
      </c>
      <c r="BA641">
        <v>5</v>
      </c>
    </row>
    <row r="642" spans="15:53" hidden="1" x14ac:dyDescent="0.15">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W642" s="179">
        <v>28920</v>
      </c>
      <c r="AX642">
        <v>56</v>
      </c>
      <c r="AY642">
        <v>3</v>
      </c>
      <c r="AZ642">
        <v>4</v>
      </c>
      <c r="BA642">
        <v>4</v>
      </c>
    </row>
    <row r="643" spans="15:53" hidden="1" x14ac:dyDescent="0.15">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W643" s="179">
        <v>28950</v>
      </c>
      <c r="AX643">
        <v>56</v>
      </c>
      <c r="AY643">
        <v>3</v>
      </c>
      <c r="AZ643">
        <v>5</v>
      </c>
      <c r="BA643">
        <v>3</v>
      </c>
    </row>
    <row r="644" spans="15:53" hidden="1" x14ac:dyDescent="0.15">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W644" s="179">
        <v>28981</v>
      </c>
      <c r="AX644">
        <v>56</v>
      </c>
      <c r="AY644">
        <v>3</v>
      </c>
      <c r="AZ644">
        <v>6</v>
      </c>
      <c r="BA644">
        <v>2</v>
      </c>
    </row>
    <row r="645" spans="15:53" hidden="1" x14ac:dyDescent="0.15">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W645" s="179">
        <v>29012</v>
      </c>
      <c r="AX645">
        <v>56</v>
      </c>
      <c r="AY645">
        <v>3</v>
      </c>
      <c r="AZ645">
        <v>7</v>
      </c>
      <c r="BA645">
        <v>1</v>
      </c>
    </row>
    <row r="646" spans="15:53" hidden="1" x14ac:dyDescent="0.15">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W646" s="179">
        <v>29044</v>
      </c>
      <c r="AX646">
        <v>56</v>
      </c>
      <c r="AY646">
        <v>3</v>
      </c>
      <c r="AZ646">
        <v>8</v>
      </c>
      <c r="BA646">
        <v>9</v>
      </c>
    </row>
    <row r="647" spans="15:53" hidden="1" x14ac:dyDescent="0.15">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W647" s="179">
        <v>29075</v>
      </c>
      <c r="AX647">
        <v>56</v>
      </c>
      <c r="AY647">
        <v>3</v>
      </c>
      <c r="AZ647">
        <v>9</v>
      </c>
      <c r="BA647">
        <v>8</v>
      </c>
    </row>
    <row r="648" spans="15:53" hidden="1" x14ac:dyDescent="0.15">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W648" s="179">
        <v>29106</v>
      </c>
      <c r="AX648">
        <v>56</v>
      </c>
      <c r="AY648">
        <v>3</v>
      </c>
      <c r="AZ648">
        <v>10</v>
      </c>
      <c r="BA648">
        <v>7</v>
      </c>
    </row>
    <row r="649" spans="15:53" hidden="1" x14ac:dyDescent="0.15">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W649" s="179">
        <v>29137</v>
      </c>
      <c r="AX649">
        <v>56</v>
      </c>
      <c r="AY649">
        <v>3</v>
      </c>
      <c r="AZ649">
        <v>11</v>
      </c>
      <c r="BA649">
        <v>6</v>
      </c>
    </row>
    <row r="650" spans="15:53" hidden="1" x14ac:dyDescent="0.15">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W650" s="179">
        <v>29167</v>
      </c>
      <c r="AX650">
        <v>56</v>
      </c>
      <c r="AY650">
        <v>3</v>
      </c>
      <c r="AZ650">
        <v>12</v>
      </c>
      <c r="BA650">
        <v>5</v>
      </c>
    </row>
    <row r="651" spans="15:53" hidden="1" x14ac:dyDescent="0.15">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W651" s="179">
        <v>29197</v>
      </c>
      <c r="AX651">
        <v>56</v>
      </c>
      <c r="AY651">
        <v>3</v>
      </c>
      <c r="AZ651">
        <v>13</v>
      </c>
      <c r="BA651">
        <v>4</v>
      </c>
    </row>
    <row r="652" spans="15:53" hidden="1" x14ac:dyDescent="0.15">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W652" s="179">
        <v>29226</v>
      </c>
      <c r="AX652">
        <v>56</v>
      </c>
      <c r="AY652">
        <v>3</v>
      </c>
      <c r="AZ652">
        <v>14</v>
      </c>
      <c r="BA652">
        <v>3</v>
      </c>
    </row>
    <row r="653" spans="15:53" hidden="1" x14ac:dyDescent="0.15">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W653" s="179">
        <v>29256</v>
      </c>
      <c r="AX653">
        <v>57</v>
      </c>
      <c r="AY653">
        <v>2</v>
      </c>
      <c r="AZ653">
        <v>15</v>
      </c>
      <c r="BA653">
        <v>2</v>
      </c>
    </row>
    <row r="654" spans="15:53" hidden="1" x14ac:dyDescent="0.15">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W654" s="179">
        <v>29285</v>
      </c>
      <c r="AX654">
        <v>57</v>
      </c>
      <c r="AY654">
        <v>2</v>
      </c>
      <c r="AZ654">
        <v>16</v>
      </c>
      <c r="BA654">
        <v>1</v>
      </c>
    </row>
    <row r="655" spans="15:53" hidden="1" x14ac:dyDescent="0.15">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W655" s="179">
        <v>29316</v>
      </c>
      <c r="AX655">
        <v>57</v>
      </c>
      <c r="AY655">
        <v>2</v>
      </c>
      <c r="AZ655">
        <v>17</v>
      </c>
      <c r="BA655">
        <v>9</v>
      </c>
    </row>
    <row r="656" spans="15:53" hidden="1" x14ac:dyDescent="0.15">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W656" s="179">
        <v>29346</v>
      </c>
      <c r="AX656">
        <v>57</v>
      </c>
      <c r="AY656">
        <v>2</v>
      </c>
      <c r="AZ656">
        <v>18</v>
      </c>
      <c r="BA656">
        <v>8</v>
      </c>
    </row>
    <row r="657" spans="15:53" hidden="1" x14ac:dyDescent="0.15">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W657" s="179">
        <v>29377</v>
      </c>
      <c r="AX657">
        <v>57</v>
      </c>
      <c r="AY657">
        <v>2</v>
      </c>
      <c r="AZ657">
        <v>19</v>
      </c>
      <c r="BA657">
        <v>7</v>
      </c>
    </row>
    <row r="658" spans="15:53" hidden="1" x14ac:dyDescent="0.15">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W658" s="179">
        <v>29409</v>
      </c>
      <c r="AX658">
        <v>57</v>
      </c>
      <c r="AY658">
        <v>2</v>
      </c>
      <c r="AZ658">
        <v>20</v>
      </c>
      <c r="BA658">
        <v>6</v>
      </c>
    </row>
    <row r="659" spans="15:53" hidden="1" x14ac:dyDescent="0.15">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W659" s="179">
        <v>29440</v>
      </c>
      <c r="AX659">
        <v>57</v>
      </c>
      <c r="AY659">
        <v>2</v>
      </c>
      <c r="AZ659">
        <v>21</v>
      </c>
      <c r="BA659">
        <v>5</v>
      </c>
    </row>
    <row r="660" spans="15:53" hidden="1" x14ac:dyDescent="0.15">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W660" s="179">
        <v>29471</v>
      </c>
      <c r="AX660">
        <v>57</v>
      </c>
      <c r="AY660">
        <v>2</v>
      </c>
      <c r="AZ660">
        <v>22</v>
      </c>
      <c r="BA660">
        <v>4</v>
      </c>
    </row>
    <row r="661" spans="15:53" hidden="1" x14ac:dyDescent="0.15">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W661" s="179">
        <v>29502</v>
      </c>
      <c r="AX661">
        <v>57</v>
      </c>
      <c r="AY661">
        <v>2</v>
      </c>
      <c r="AZ661">
        <v>23</v>
      </c>
      <c r="BA661">
        <v>3</v>
      </c>
    </row>
    <row r="662" spans="15:53" hidden="1" x14ac:dyDescent="0.15">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W662" s="179">
        <v>29532</v>
      </c>
      <c r="AX662">
        <v>57</v>
      </c>
      <c r="AY662">
        <v>2</v>
      </c>
      <c r="AZ662">
        <v>24</v>
      </c>
      <c r="BA662">
        <v>2</v>
      </c>
    </row>
    <row r="663" spans="15:53" hidden="1" x14ac:dyDescent="0.15">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W663" s="179">
        <v>29562</v>
      </c>
      <c r="AX663">
        <v>57</v>
      </c>
      <c r="AY663">
        <v>2</v>
      </c>
      <c r="AZ663">
        <v>25</v>
      </c>
      <c r="BA663">
        <v>1</v>
      </c>
    </row>
    <row r="664" spans="15:53" hidden="1" x14ac:dyDescent="0.15">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W664" s="179">
        <v>29591</v>
      </c>
      <c r="AX664">
        <v>57</v>
      </c>
      <c r="AY664">
        <v>2</v>
      </c>
      <c r="AZ664">
        <v>26</v>
      </c>
      <c r="BA664">
        <v>9</v>
      </c>
    </row>
    <row r="665" spans="15:53" hidden="1" x14ac:dyDescent="0.15">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W665" s="179">
        <v>29621</v>
      </c>
      <c r="AX665">
        <v>58</v>
      </c>
      <c r="AY665">
        <v>1</v>
      </c>
      <c r="AZ665">
        <v>27</v>
      </c>
      <c r="BA665">
        <v>8</v>
      </c>
    </row>
    <row r="666" spans="15:53" hidden="1" x14ac:dyDescent="0.15">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W666" s="179">
        <v>29651</v>
      </c>
      <c r="AX666">
        <v>58</v>
      </c>
      <c r="AY666">
        <v>1</v>
      </c>
      <c r="AZ666">
        <v>28</v>
      </c>
      <c r="BA666">
        <v>7</v>
      </c>
    </row>
    <row r="667" spans="15:53" hidden="1" x14ac:dyDescent="0.15">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W667" s="179">
        <v>29681</v>
      </c>
      <c r="AX667">
        <v>58</v>
      </c>
      <c r="AY667">
        <v>1</v>
      </c>
      <c r="AZ667">
        <v>29</v>
      </c>
      <c r="BA667">
        <v>6</v>
      </c>
    </row>
    <row r="668" spans="15:53" hidden="1" x14ac:dyDescent="0.15">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W668" s="179">
        <v>29711</v>
      </c>
      <c r="AX668">
        <v>58</v>
      </c>
      <c r="AY668">
        <v>1</v>
      </c>
      <c r="AZ668">
        <v>30</v>
      </c>
      <c r="BA668">
        <v>5</v>
      </c>
    </row>
    <row r="669" spans="15:53" hidden="1" x14ac:dyDescent="0.15">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W669" s="179">
        <v>29743</v>
      </c>
      <c r="AX669">
        <v>58</v>
      </c>
      <c r="AY669">
        <v>1</v>
      </c>
      <c r="AZ669">
        <v>31</v>
      </c>
      <c r="BA669">
        <v>4</v>
      </c>
    </row>
    <row r="670" spans="15:53" hidden="1" x14ac:dyDescent="0.15">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W670" s="179">
        <v>29774</v>
      </c>
      <c r="AX670">
        <v>58</v>
      </c>
      <c r="AY670">
        <v>1</v>
      </c>
      <c r="AZ670">
        <v>32</v>
      </c>
      <c r="BA670">
        <v>3</v>
      </c>
    </row>
    <row r="671" spans="15:53" hidden="1" x14ac:dyDescent="0.15">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W671" s="179">
        <v>29805</v>
      </c>
      <c r="AX671">
        <v>58</v>
      </c>
      <c r="AY671">
        <v>1</v>
      </c>
      <c r="AZ671">
        <v>33</v>
      </c>
      <c r="BA671">
        <v>2</v>
      </c>
    </row>
    <row r="672" spans="15:53" hidden="1" x14ac:dyDescent="0.15">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W672" s="179">
        <v>29837</v>
      </c>
      <c r="AX672">
        <v>58</v>
      </c>
      <c r="AY672">
        <v>1</v>
      </c>
      <c r="AZ672">
        <v>34</v>
      </c>
      <c r="BA672">
        <v>1</v>
      </c>
    </row>
    <row r="673" spans="15:53" hidden="1" x14ac:dyDescent="0.15">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W673" s="179">
        <v>29867</v>
      </c>
      <c r="AX673">
        <v>58</v>
      </c>
      <c r="AY673">
        <v>1</v>
      </c>
      <c r="AZ673">
        <v>35</v>
      </c>
      <c r="BA673">
        <v>9</v>
      </c>
    </row>
    <row r="674" spans="15:53" hidden="1" x14ac:dyDescent="0.15">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W674" s="179">
        <v>29897</v>
      </c>
      <c r="AX674">
        <v>58</v>
      </c>
      <c r="AY674">
        <v>1</v>
      </c>
      <c r="AZ674">
        <v>36</v>
      </c>
      <c r="BA674">
        <v>8</v>
      </c>
    </row>
    <row r="675" spans="15:53" hidden="1" x14ac:dyDescent="0.15">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W675" s="179">
        <v>29927</v>
      </c>
      <c r="AX675">
        <v>58</v>
      </c>
      <c r="AY675">
        <v>1</v>
      </c>
      <c r="AZ675">
        <v>37</v>
      </c>
      <c r="BA675">
        <v>7</v>
      </c>
    </row>
    <row r="676" spans="15:53" hidden="1" x14ac:dyDescent="0.15">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W676" s="179">
        <v>29957</v>
      </c>
      <c r="AX676">
        <v>58</v>
      </c>
      <c r="AY676">
        <v>1</v>
      </c>
      <c r="AZ676">
        <v>38</v>
      </c>
      <c r="BA676">
        <v>6</v>
      </c>
    </row>
    <row r="677" spans="15:53" hidden="1" x14ac:dyDescent="0.15">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W677" s="179">
        <v>29986</v>
      </c>
      <c r="AX677">
        <v>59</v>
      </c>
      <c r="AY677">
        <v>9</v>
      </c>
      <c r="AZ677">
        <v>39</v>
      </c>
      <c r="BA677">
        <v>5</v>
      </c>
    </row>
    <row r="678" spans="15:53" hidden="1" x14ac:dyDescent="0.15">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W678" s="179">
        <v>30016</v>
      </c>
      <c r="AX678">
        <v>59</v>
      </c>
      <c r="AY678">
        <v>9</v>
      </c>
      <c r="AZ678">
        <v>40</v>
      </c>
      <c r="BA678">
        <v>4</v>
      </c>
    </row>
    <row r="679" spans="15:53" hidden="1" x14ac:dyDescent="0.15">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W679" s="179">
        <v>30046</v>
      </c>
      <c r="AX679">
        <v>59</v>
      </c>
      <c r="AY679">
        <v>9</v>
      </c>
      <c r="AZ679">
        <v>41</v>
      </c>
      <c r="BA679">
        <v>3</v>
      </c>
    </row>
    <row r="680" spans="15:53" hidden="1" x14ac:dyDescent="0.15">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W680" s="179">
        <v>30077</v>
      </c>
      <c r="AX680">
        <v>59</v>
      </c>
      <c r="AY680">
        <v>9</v>
      </c>
      <c r="AZ680">
        <v>42</v>
      </c>
      <c r="BA680">
        <v>2</v>
      </c>
    </row>
    <row r="681" spans="15:53" hidden="1" x14ac:dyDescent="0.15">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W681" s="179">
        <v>30108</v>
      </c>
      <c r="AX681">
        <v>59</v>
      </c>
      <c r="AY681">
        <v>9</v>
      </c>
      <c r="AZ681">
        <v>43</v>
      </c>
      <c r="BA681">
        <v>1</v>
      </c>
    </row>
    <row r="682" spans="15:53" hidden="1" x14ac:dyDescent="0.15">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W682" s="179">
        <v>30139</v>
      </c>
      <c r="AX682">
        <v>59</v>
      </c>
      <c r="AY682">
        <v>9</v>
      </c>
      <c r="AZ682">
        <v>44</v>
      </c>
      <c r="BA682">
        <v>9</v>
      </c>
    </row>
    <row r="683" spans="15:53" hidden="1" x14ac:dyDescent="0.15">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W683" s="179">
        <v>30171</v>
      </c>
      <c r="AX683">
        <v>59</v>
      </c>
      <c r="AY683">
        <v>9</v>
      </c>
      <c r="AZ683">
        <v>45</v>
      </c>
      <c r="BA683">
        <v>8</v>
      </c>
    </row>
    <row r="684" spans="15:53" hidden="1" x14ac:dyDescent="0.15">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W684" s="179">
        <v>30202</v>
      </c>
      <c r="AX684">
        <v>59</v>
      </c>
      <c r="AY684">
        <v>9</v>
      </c>
      <c r="AZ684">
        <v>46</v>
      </c>
      <c r="BA684">
        <v>7</v>
      </c>
    </row>
    <row r="685" spans="15:53" hidden="1" x14ac:dyDescent="0.15">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W685" s="179">
        <v>30233</v>
      </c>
      <c r="AX685">
        <v>59</v>
      </c>
      <c r="AY685">
        <v>9</v>
      </c>
      <c r="AZ685">
        <v>47</v>
      </c>
      <c r="BA685">
        <v>6</v>
      </c>
    </row>
    <row r="686" spans="15:53" hidden="1" x14ac:dyDescent="0.15">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W686" s="179">
        <v>30263</v>
      </c>
      <c r="AX686">
        <v>59</v>
      </c>
      <c r="AY686">
        <v>9</v>
      </c>
      <c r="AZ686">
        <v>48</v>
      </c>
      <c r="BA686">
        <v>5</v>
      </c>
    </row>
    <row r="687" spans="15:53" hidden="1" x14ac:dyDescent="0.15">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W687" s="179">
        <v>30292</v>
      </c>
      <c r="AX687">
        <v>59</v>
      </c>
      <c r="AY687">
        <v>9</v>
      </c>
      <c r="AZ687">
        <v>49</v>
      </c>
      <c r="BA687">
        <v>4</v>
      </c>
    </row>
    <row r="688" spans="15:53" hidden="1" x14ac:dyDescent="0.15">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W688" s="179">
        <v>30322</v>
      </c>
      <c r="AX688">
        <v>59</v>
      </c>
      <c r="AY688">
        <v>9</v>
      </c>
      <c r="AZ688">
        <v>50</v>
      </c>
      <c r="BA688">
        <v>3</v>
      </c>
    </row>
    <row r="689" spans="15:53" hidden="1" x14ac:dyDescent="0.15">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W689" s="179">
        <v>30351</v>
      </c>
      <c r="AX689">
        <v>60</v>
      </c>
      <c r="AY689">
        <v>8</v>
      </c>
      <c r="AZ689">
        <v>51</v>
      </c>
      <c r="BA689">
        <v>2</v>
      </c>
    </row>
    <row r="690" spans="15:53" hidden="1" x14ac:dyDescent="0.15">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W690" s="179">
        <v>30381</v>
      </c>
      <c r="AX690">
        <v>60</v>
      </c>
      <c r="AY690">
        <v>8</v>
      </c>
      <c r="AZ690">
        <v>52</v>
      </c>
      <c r="BA690">
        <v>1</v>
      </c>
    </row>
    <row r="691" spans="15:53" hidden="1" x14ac:dyDescent="0.15">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W691" s="179">
        <v>30411</v>
      </c>
      <c r="AX691">
        <v>60</v>
      </c>
      <c r="AY691">
        <v>8</v>
      </c>
      <c r="AZ691">
        <v>53</v>
      </c>
      <c r="BA691">
        <v>9</v>
      </c>
    </row>
    <row r="692" spans="15:53" hidden="1" x14ac:dyDescent="0.15">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W692" s="179">
        <v>30442</v>
      </c>
      <c r="AX692">
        <v>60</v>
      </c>
      <c r="AY692">
        <v>8</v>
      </c>
      <c r="AZ692">
        <v>54</v>
      </c>
      <c r="BA692">
        <v>8</v>
      </c>
    </row>
    <row r="693" spans="15:53" hidden="1" x14ac:dyDescent="0.15">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W693" s="179">
        <v>30473</v>
      </c>
      <c r="AX693">
        <v>60</v>
      </c>
      <c r="AY693">
        <v>8</v>
      </c>
      <c r="AZ693">
        <v>55</v>
      </c>
      <c r="BA693">
        <v>7</v>
      </c>
    </row>
    <row r="694" spans="15:53" hidden="1" x14ac:dyDescent="0.15">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W694" s="179">
        <v>30505</v>
      </c>
      <c r="AX694">
        <v>60</v>
      </c>
      <c r="AY694">
        <v>8</v>
      </c>
      <c r="AZ694">
        <v>56</v>
      </c>
      <c r="BA694">
        <v>6</v>
      </c>
    </row>
    <row r="695" spans="15:53" hidden="1" x14ac:dyDescent="0.15">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W695" s="179">
        <v>30536</v>
      </c>
      <c r="AX695">
        <v>60</v>
      </c>
      <c r="AY695">
        <v>8</v>
      </c>
      <c r="AZ695">
        <v>57</v>
      </c>
      <c r="BA695">
        <v>5</v>
      </c>
    </row>
    <row r="696" spans="15:53" hidden="1" x14ac:dyDescent="0.15">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W696" s="179">
        <v>30567</v>
      </c>
      <c r="AX696">
        <v>60</v>
      </c>
      <c r="AY696">
        <v>8</v>
      </c>
      <c r="AZ696">
        <v>58</v>
      </c>
      <c r="BA696">
        <v>4</v>
      </c>
    </row>
    <row r="697" spans="15:53" hidden="1" x14ac:dyDescent="0.15">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W697" s="179">
        <v>30598</v>
      </c>
      <c r="AX697">
        <v>60</v>
      </c>
      <c r="AY697">
        <v>8</v>
      </c>
      <c r="AZ697">
        <v>59</v>
      </c>
      <c r="BA697">
        <v>3</v>
      </c>
    </row>
    <row r="698" spans="15:53" hidden="1" x14ac:dyDescent="0.15">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W698" s="179">
        <v>30628</v>
      </c>
      <c r="AX698">
        <v>60</v>
      </c>
      <c r="AY698">
        <v>8</v>
      </c>
      <c r="AZ698">
        <v>60</v>
      </c>
      <c r="BA698">
        <v>2</v>
      </c>
    </row>
    <row r="699" spans="15:53" hidden="1" x14ac:dyDescent="0.15">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W699" s="179">
        <v>30658</v>
      </c>
      <c r="AX699">
        <v>60</v>
      </c>
      <c r="AY699">
        <v>8</v>
      </c>
      <c r="AZ699">
        <v>1</v>
      </c>
      <c r="BA699">
        <v>1</v>
      </c>
    </row>
    <row r="700" spans="15:53" hidden="1" x14ac:dyDescent="0.15">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W700" s="179">
        <v>30687</v>
      </c>
      <c r="AX700">
        <v>60</v>
      </c>
      <c r="AY700">
        <v>8</v>
      </c>
      <c r="AZ700">
        <v>2</v>
      </c>
      <c r="BA700">
        <v>9</v>
      </c>
    </row>
    <row r="701" spans="15:53" hidden="1" x14ac:dyDescent="0.15">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W701" s="179">
        <v>30717</v>
      </c>
      <c r="AX701">
        <v>1</v>
      </c>
      <c r="AY701">
        <v>7</v>
      </c>
      <c r="AZ701">
        <v>3</v>
      </c>
      <c r="BA701">
        <v>8</v>
      </c>
    </row>
    <row r="702" spans="15:53" hidden="1" x14ac:dyDescent="0.15">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W702" s="179">
        <v>30746</v>
      </c>
      <c r="AX702">
        <v>1</v>
      </c>
      <c r="AY702">
        <v>7</v>
      </c>
      <c r="AZ702">
        <v>4</v>
      </c>
      <c r="BA702">
        <v>7</v>
      </c>
    </row>
    <row r="703" spans="15:53" hidden="1" x14ac:dyDescent="0.15">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W703" s="179">
        <v>30776</v>
      </c>
      <c r="AX703">
        <v>1</v>
      </c>
      <c r="AY703">
        <v>7</v>
      </c>
      <c r="AZ703">
        <v>5</v>
      </c>
      <c r="BA703">
        <v>6</v>
      </c>
    </row>
    <row r="704" spans="15:53" hidden="1" x14ac:dyDescent="0.15">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W704" s="179">
        <v>30807</v>
      </c>
      <c r="AX704">
        <v>1</v>
      </c>
      <c r="AY704">
        <v>7</v>
      </c>
      <c r="AZ704">
        <v>6</v>
      </c>
      <c r="BA704">
        <v>5</v>
      </c>
    </row>
    <row r="705" spans="15:53" hidden="1" x14ac:dyDescent="0.15">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W705" s="179">
        <v>30838</v>
      </c>
      <c r="AX705">
        <v>1</v>
      </c>
      <c r="AY705">
        <v>7</v>
      </c>
      <c r="AZ705">
        <v>7</v>
      </c>
      <c r="BA705">
        <v>4</v>
      </c>
    </row>
    <row r="706" spans="15:53" hidden="1" x14ac:dyDescent="0.15">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W706" s="179">
        <v>30870</v>
      </c>
      <c r="AX706">
        <v>1</v>
      </c>
      <c r="AY706">
        <v>7</v>
      </c>
      <c r="AZ706">
        <v>8</v>
      </c>
      <c r="BA706">
        <v>3</v>
      </c>
    </row>
    <row r="707" spans="15:53" hidden="1" x14ac:dyDescent="0.15">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W707" s="179">
        <v>30901</v>
      </c>
      <c r="AX707">
        <v>1</v>
      </c>
      <c r="AY707">
        <v>7</v>
      </c>
      <c r="AZ707">
        <v>9</v>
      </c>
      <c r="BA707">
        <v>2</v>
      </c>
    </row>
    <row r="708" spans="15:53" hidden="1" x14ac:dyDescent="0.15">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W708" s="179">
        <v>30932</v>
      </c>
      <c r="AX708">
        <v>1</v>
      </c>
      <c r="AY708">
        <v>7</v>
      </c>
      <c r="AZ708">
        <v>10</v>
      </c>
      <c r="BA708">
        <v>1</v>
      </c>
    </row>
    <row r="709" spans="15:53" hidden="1" x14ac:dyDescent="0.15">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W709" s="179">
        <v>30963</v>
      </c>
      <c r="AX709">
        <v>1</v>
      </c>
      <c r="AY709">
        <v>7</v>
      </c>
      <c r="AZ709">
        <v>11</v>
      </c>
      <c r="BA709">
        <v>9</v>
      </c>
    </row>
    <row r="710" spans="15:53" hidden="1" x14ac:dyDescent="0.15">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W710" s="179">
        <v>30993</v>
      </c>
      <c r="AX710">
        <v>1</v>
      </c>
      <c r="AY710">
        <v>7</v>
      </c>
      <c r="AZ710">
        <v>12</v>
      </c>
      <c r="BA710">
        <v>8</v>
      </c>
    </row>
    <row r="711" spans="15:53" hidden="1" x14ac:dyDescent="0.15">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W711" s="179">
        <v>31023</v>
      </c>
      <c r="AX711">
        <v>1</v>
      </c>
      <c r="AY711">
        <v>7</v>
      </c>
      <c r="AZ711">
        <v>13</v>
      </c>
      <c r="BA711">
        <v>7</v>
      </c>
    </row>
    <row r="712" spans="15:53" hidden="1" x14ac:dyDescent="0.15">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W712" s="179">
        <v>31052</v>
      </c>
      <c r="AX712">
        <v>1</v>
      </c>
      <c r="AY712">
        <v>7</v>
      </c>
      <c r="AZ712">
        <v>14</v>
      </c>
      <c r="BA712">
        <v>6</v>
      </c>
    </row>
    <row r="713" spans="15:53" hidden="1" x14ac:dyDescent="0.15">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W713" s="179">
        <v>31082</v>
      </c>
      <c r="AX713">
        <v>2</v>
      </c>
      <c r="AY713">
        <v>6</v>
      </c>
      <c r="AZ713">
        <v>15</v>
      </c>
      <c r="BA713">
        <v>5</v>
      </c>
    </row>
    <row r="714" spans="15:53" hidden="1" x14ac:dyDescent="0.15">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W714" s="179">
        <v>31112</v>
      </c>
      <c r="AX714">
        <v>2</v>
      </c>
      <c r="AY714">
        <v>6</v>
      </c>
      <c r="AZ714">
        <v>16</v>
      </c>
      <c r="BA714">
        <v>4</v>
      </c>
    </row>
    <row r="715" spans="15:53" hidden="1" x14ac:dyDescent="0.15">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W715" s="179">
        <v>31142</v>
      </c>
      <c r="AX715">
        <v>2</v>
      </c>
      <c r="AY715">
        <v>6</v>
      </c>
      <c r="AZ715">
        <v>17</v>
      </c>
      <c r="BA715">
        <v>3</v>
      </c>
    </row>
    <row r="716" spans="15:53" hidden="1" x14ac:dyDescent="0.15">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W716" s="179">
        <v>31172</v>
      </c>
      <c r="AX716">
        <v>2</v>
      </c>
      <c r="AY716">
        <v>6</v>
      </c>
      <c r="AZ716">
        <v>18</v>
      </c>
      <c r="BA716">
        <v>2</v>
      </c>
    </row>
    <row r="717" spans="15:53" hidden="1" x14ac:dyDescent="0.15">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W717" s="179">
        <v>31204</v>
      </c>
      <c r="AX717">
        <v>2</v>
      </c>
      <c r="AY717">
        <v>6</v>
      </c>
      <c r="AZ717">
        <v>19</v>
      </c>
      <c r="BA717">
        <v>1</v>
      </c>
    </row>
    <row r="718" spans="15:53" hidden="1" x14ac:dyDescent="0.15">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W718" s="179">
        <v>31235</v>
      </c>
      <c r="AX718">
        <v>2</v>
      </c>
      <c r="AY718">
        <v>6</v>
      </c>
      <c r="AZ718">
        <v>20</v>
      </c>
      <c r="BA718">
        <v>9</v>
      </c>
    </row>
    <row r="719" spans="15:53" hidden="1" x14ac:dyDescent="0.15">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W719" s="179">
        <v>31266</v>
      </c>
      <c r="AX719">
        <v>2</v>
      </c>
      <c r="AY719">
        <v>6</v>
      </c>
      <c r="AZ719">
        <v>21</v>
      </c>
      <c r="BA719">
        <v>8</v>
      </c>
    </row>
    <row r="720" spans="15:53" hidden="1" x14ac:dyDescent="0.15">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W720" s="179">
        <v>31298</v>
      </c>
      <c r="AX720">
        <v>2</v>
      </c>
      <c r="AY720">
        <v>6</v>
      </c>
      <c r="AZ720">
        <v>22</v>
      </c>
      <c r="BA720">
        <v>7</v>
      </c>
    </row>
    <row r="721" spans="15:53" hidden="1" x14ac:dyDescent="0.15">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W721" s="179">
        <v>31328</v>
      </c>
      <c r="AX721">
        <v>2</v>
      </c>
      <c r="AY721">
        <v>6</v>
      </c>
      <c r="AZ721">
        <v>23</v>
      </c>
      <c r="BA721">
        <v>6</v>
      </c>
    </row>
    <row r="722" spans="15:53" hidden="1" x14ac:dyDescent="0.15">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W722" s="179">
        <v>31358</v>
      </c>
      <c r="AX722">
        <v>2</v>
      </c>
      <c r="AY722">
        <v>6</v>
      </c>
      <c r="AZ722">
        <v>24</v>
      </c>
      <c r="BA722">
        <v>5</v>
      </c>
    </row>
    <row r="723" spans="15:53" hidden="1" x14ac:dyDescent="0.15">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W723" s="179">
        <v>31388</v>
      </c>
      <c r="AX723">
        <v>2</v>
      </c>
      <c r="AY723">
        <v>6</v>
      </c>
      <c r="AZ723">
        <v>25</v>
      </c>
      <c r="BA723">
        <v>4</v>
      </c>
    </row>
    <row r="724" spans="15:53" hidden="1" x14ac:dyDescent="0.15">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W724" s="179">
        <v>31418</v>
      </c>
      <c r="AX724">
        <v>2</v>
      </c>
      <c r="AY724">
        <v>6</v>
      </c>
      <c r="AZ724">
        <v>26</v>
      </c>
      <c r="BA724">
        <v>3</v>
      </c>
    </row>
    <row r="725" spans="15:53" hidden="1" x14ac:dyDescent="0.15">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W725" s="179">
        <v>31447</v>
      </c>
      <c r="AX725">
        <v>3</v>
      </c>
      <c r="AY725">
        <v>5</v>
      </c>
      <c r="AZ725">
        <v>27</v>
      </c>
      <c r="BA725">
        <v>2</v>
      </c>
    </row>
    <row r="726" spans="15:53" hidden="1" x14ac:dyDescent="0.15">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W726" s="179">
        <v>31477</v>
      </c>
      <c r="AX726">
        <v>3</v>
      </c>
      <c r="AY726">
        <v>5</v>
      </c>
      <c r="AZ726">
        <v>28</v>
      </c>
      <c r="BA726">
        <v>1</v>
      </c>
    </row>
    <row r="727" spans="15:53" hidden="1" x14ac:dyDescent="0.15">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W727" s="179">
        <v>31507</v>
      </c>
      <c r="AX727">
        <v>3</v>
      </c>
      <c r="AY727">
        <v>5</v>
      </c>
      <c r="AZ727">
        <v>29</v>
      </c>
      <c r="BA727">
        <v>9</v>
      </c>
    </row>
    <row r="728" spans="15:53" hidden="1" x14ac:dyDescent="0.15">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W728" s="179">
        <v>31538</v>
      </c>
      <c r="AX728">
        <v>3</v>
      </c>
      <c r="AY728">
        <v>5</v>
      </c>
      <c r="AZ728">
        <v>30</v>
      </c>
      <c r="BA728">
        <v>8</v>
      </c>
    </row>
    <row r="729" spans="15:53" hidden="1" x14ac:dyDescent="0.15">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W729" s="179">
        <v>31569</v>
      </c>
      <c r="AX729">
        <v>3</v>
      </c>
      <c r="AY729">
        <v>5</v>
      </c>
      <c r="AZ729">
        <v>31</v>
      </c>
      <c r="BA729">
        <v>7</v>
      </c>
    </row>
    <row r="730" spans="15:53" hidden="1" x14ac:dyDescent="0.15">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W730" s="179">
        <v>31600</v>
      </c>
      <c r="AX730">
        <v>3</v>
      </c>
      <c r="AY730">
        <v>5</v>
      </c>
      <c r="AZ730">
        <v>32</v>
      </c>
      <c r="BA730">
        <v>6</v>
      </c>
    </row>
    <row r="731" spans="15:53" hidden="1" x14ac:dyDescent="0.15">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W731" s="179">
        <v>31632</v>
      </c>
      <c r="AX731">
        <v>3</v>
      </c>
      <c r="AY731">
        <v>5</v>
      </c>
      <c r="AZ731">
        <v>33</v>
      </c>
      <c r="BA731">
        <v>5</v>
      </c>
    </row>
    <row r="732" spans="15:53" hidden="1" x14ac:dyDescent="0.15">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W732" s="179">
        <v>31663</v>
      </c>
      <c r="AX732">
        <v>3</v>
      </c>
      <c r="AY732">
        <v>5</v>
      </c>
      <c r="AZ732">
        <v>34</v>
      </c>
      <c r="BA732">
        <v>4</v>
      </c>
    </row>
    <row r="733" spans="15:53" hidden="1" x14ac:dyDescent="0.15">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W733" s="179">
        <v>31693</v>
      </c>
      <c r="AX733">
        <v>3</v>
      </c>
      <c r="AY733">
        <v>5</v>
      </c>
      <c r="AZ733">
        <v>35</v>
      </c>
      <c r="BA733">
        <v>3</v>
      </c>
    </row>
    <row r="734" spans="15:53" hidden="1" x14ac:dyDescent="0.15">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W734" s="179">
        <v>31724</v>
      </c>
      <c r="AX734">
        <v>3</v>
      </c>
      <c r="AY734">
        <v>5</v>
      </c>
      <c r="AZ734">
        <v>36</v>
      </c>
      <c r="BA734">
        <v>2</v>
      </c>
    </row>
    <row r="735" spans="15:53" hidden="1" x14ac:dyDescent="0.15">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W735" s="179">
        <v>31753</v>
      </c>
      <c r="AX735">
        <v>3</v>
      </c>
      <c r="AY735">
        <v>5</v>
      </c>
      <c r="AZ735">
        <v>37</v>
      </c>
      <c r="BA735">
        <v>1</v>
      </c>
    </row>
    <row r="736" spans="15:53" hidden="1" x14ac:dyDescent="0.15">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W736" s="179">
        <v>31783</v>
      </c>
      <c r="AX736">
        <v>3</v>
      </c>
      <c r="AY736">
        <v>5</v>
      </c>
      <c r="AZ736">
        <v>38</v>
      </c>
      <c r="BA736">
        <v>9</v>
      </c>
    </row>
    <row r="737" spans="15:53" hidden="1" x14ac:dyDescent="0.15">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W737" s="179">
        <v>31812</v>
      </c>
      <c r="AX737">
        <v>4</v>
      </c>
      <c r="AY737">
        <v>4</v>
      </c>
      <c r="AZ737">
        <v>39</v>
      </c>
      <c r="BA737">
        <v>8</v>
      </c>
    </row>
    <row r="738" spans="15:53" hidden="1" x14ac:dyDescent="0.15">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W738" s="179">
        <v>31842</v>
      </c>
      <c r="AX738">
        <v>4</v>
      </c>
      <c r="AY738">
        <v>4</v>
      </c>
      <c r="AZ738">
        <v>40</v>
      </c>
      <c r="BA738">
        <v>7</v>
      </c>
    </row>
    <row r="739" spans="15:53" hidden="1" x14ac:dyDescent="0.15">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W739" s="179">
        <v>31872</v>
      </c>
      <c r="AX739">
        <v>4</v>
      </c>
      <c r="AY739">
        <v>4</v>
      </c>
      <c r="AZ739">
        <v>41</v>
      </c>
      <c r="BA739">
        <v>6</v>
      </c>
    </row>
    <row r="740" spans="15:53" hidden="1" x14ac:dyDescent="0.15">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W740" s="179">
        <v>31903</v>
      </c>
      <c r="AX740">
        <v>4</v>
      </c>
      <c r="AY740">
        <v>4</v>
      </c>
      <c r="AZ740">
        <v>42</v>
      </c>
      <c r="BA740">
        <v>5</v>
      </c>
    </row>
    <row r="741" spans="15:53" hidden="1" x14ac:dyDescent="0.15">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W741" s="179">
        <v>31934</v>
      </c>
      <c r="AX741">
        <v>4</v>
      </c>
      <c r="AY741">
        <v>4</v>
      </c>
      <c r="AZ741">
        <v>43</v>
      </c>
      <c r="BA741">
        <v>4</v>
      </c>
    </row>
    <row r="742" spans="15:53" hidden="1" x14ac:dyDescent="0.15">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W742" s="179">
        <v>31966</v>
      </c>
      <c r="AX742">
        <v>4</v>
      </c>
      <c r="AY742">
        <v>4</v>
      </c>
      <c r="AZ742">
        <v>44</v>
      </c>
      <c r="BA742">
        <v>3</v>
      </c>
    </row>
    <row r="743" spans="15:53" hidden="1" x14ac:dyDescent="0.15">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W743" s="179">
        <v>31997</v>
      </c>
      <c r="AX743">
        <v>4</v>
      </c>
      <c r="AY743">
        <v>4</v>
      </c>
      <c r="AZ743">
        <v>45</v>
      </c>
      <c r="BA743">
        <v>2</v>
      </c>
    </row>
    <row r="744" spans="15:53" hidden="1" x14ac:dyDescent="0.15">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W744" s="179">
        <v>32028</v>
      </c>
      <c r="AX744">
        <v>4</v>
      </c>
      <c r="AY744">
        <v>4</v>
      </c>
      <c r="AZ744">
        <v>46</v>
      </c>
      <c r="BA744">
        <v>1</v>
      </c>
    </row>
    <row r="745" spans="15:53" hidden="1" x14ac:dyDescent="0.15">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W745" s="179">
        <v>32059</v>
      </c>
      <c r="AX745">
        <v>4</v>
      </c>
      <c r="AY745">
        <v>4</v>
      </c>
      <c r="AZ745">
        <v>47</v>
      </c>
      <c r="BA745">
        <v>9</v>
      </c>
    </row>
    <row r="746" spans="15:53" hidden="1" x14ac:dyDescent="0.15">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W746" s="179">
        <v>32089</v>
      </c>
      <c r="AX746">
        <v>4</v>
      </c>
      <c r="AY746">
        <v>4</v>
      </c>
      <c r="AZ746">
        <v>48</v>
      </c>
      <c r="BA746">
        <v>8</v>
      </c>
    </row>
    <row r="747" spans="15:53" hidden="1" x14ac:dyDescent="0.15">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W747" s="179">
        <v>32119</v>
      </c>
      <c r="AX747">
        <v>4</v>
      </c>
      <c r="AY747">
        <v>4</v>
      </c>
      <c r="AZ747">
        <v>49</v>
      </c>
      <c r="BA747">
        <v>7</v>
      </c>
    </row>
    <row r="748" spans="15:53" hidden="1" x14ac:dyDescent="0.15">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W748" s="179">
        <v>32148</v>
      </c>
      <c r="AX748">
        <v>4</v>
      </c>
      <c r="AY748">
        <v>4</v>
      </c>
      <c r="AZ748">
        <v>50</v>
      </c>
      <c r="BA748">
        <v>6</v>
      </c>
    </row>
    <row r="749" spans="15:53" hidden="1" x14ac:dyDescent="0.15">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W749" s="179">
        <v>32177</v>
      </c>
      <c r="AX749">
        <v>5</v>
      </c>
      <c r="AY749">
        <v>3</v>
      </c>
      <c r="AZ749">
        <v>51</v>
      </c>
      <c r="BA749">
        <v>5</v>
      </c>
    </row>
    <row r="750" spans="15:53" hidden="1" x14ac:dyDescent="0.15">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W750" s="179">
        <v>32207</v>
      </c>
      <c r="AX750">
        <v>5</v>
      </c>
      <c r="AY750">
        <v>3</v>
      </c>
      <c r="AZ750">
        <v>52</v>
      </c>
      <c r="BA750">
        <v>4</v>
      </c>
    </row>
    <row r="751" spans="15:53" hidden="1" x14ac:dyDescent="0.15">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W751" s="179">
        <v>32237</v>
      </c>
      <c r="AX751">
        <v>5</v>
      </c>
      <c r="AY751">
        <v>3</v>
      </c>
      <c r="AZ751">
        <v>53</v>
      </c>
      <c r="BA751">
        <v>3</v>
      </c>
    </row>
    <row r="752" spans="15:53" hidden="1" x14ac:dyDescent="0.15">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W752" s="179">
        <v>32268</v>
      </c>
      <c r="AX752">
        <v>5</v>
      </c>
      <c r="AY752">
        <v>3</v>
      </c>
      <c r="AZ752">
        <v>54</v>
      </c>
      <c r="BA752">
        <v>2</v>
      </c>
    </row>
    <row r="753" spans="15:53" hidden="1" x14ac:dyDescent="0.15">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W753" s="179">
        <v>32299</v>
      </c>
      <c r="AX753">
        <v>5</v>
      </c>
      <c r="AY753">
        <v>3</v>
      </c>
      <c r="AZ753">
        <v>55</v>
      </c>
      <c r="BA753">
        <v>1</v>
      </c>
    </row>
    <row r="754" spans="15:53" hidden="1" x14ac:dyDescent="0.15">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W754" s="179">
        <v>32331</v>
      </c>
      <c r="AX754">
        <v>5</v>
      </c>
      <c r="AY754">
        <v>3</v>
      </c>
      <c r="AZ754">
        <v>56</v>
      </c>
      <c r="BA754">
        <v>9</v>
      </c>
    </row>
    <row r="755" spans="15:53" hidden="1" x14ac:dyDescent="0.15">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W755" s="179">
        <v>32362</v>
      </c>
      <c r="AX755">
        <v>5</v>
      </c>
      <c r="AY755">
        <v>3</v>
      </c>
      <c r="AZ755">
        <v>57</v>
      </c>
      <c r="BA755">
        <v>8</v>
      </c>
    </row>
    <row r="756" spans="15:53" hidden="1" x14ac:dyDescent="0.15">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W756" s="179">
        <v>32393</v>
      </c>
      <c r="AX756">
        <v>5</v>
      </c>
      <c r="AY756">
        <v>3</v>
      </c>
      <c r="AZ756">
        <v>58</v>
      </c>
      <c r="BA756">
        <v>7</v>
      </c>
    </row>
    <row r="757" spans="15:53" hidden="1" x14ac:dyDescent="0.15">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W757" s="179">
        <v>32424</v>
      </c>
      <c r="AX757">
        <v>5</v>
      </c>
      <c r="AY757">
        <v>3</v>
      </c>
      <c r="AZ757">
        <v>59</v>
      </c>
      <c r="BA757">
        <v>6</v>
      </c>
    </row>
    <row r="758" spans="15:53" hidden="1" x14ac:dyDescent="0.15">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W758" s="179">
        <v>32454</v>
      </c>
      <c r="AX758">
        <v>5</v>
      </c>
      <c r="AY758">
        <v>3</v>
      </c>
      <c r="AZ758">
        <v>60</v>
      </c>
      <c r="BA758">
        <v>5</v>
      </c>
    </row>
    <row r="759" spans="15:53" hidden="1" x14ac:dyDescent="0.15">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W759" s="179">
        <v>32484</v>
      </c>
      <c r="AX759">
        <v>5</v>
      </c>
      <c r="AY759">
        <v>3</v>
      </c>
      <c r="AZ759">
        <v>1</v>
      </c>
      <c r="BA759">
        <v>4</v>
      </c>
    </row>
    <row r="760" spans="15:53" hidden="1" x14ac:dyDescent="0.15">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W760" s="179">
        <v>32513</v>
      </c>
      <c r="AX760">
        <v>5</v>
      </c>
      <c r="AY760">
        <v>3</v>
      </c>
      <c r="AZ760">
        <v>2</v>
      </c>
      <c r="BA760">
        <v>3</v>
      </c>
    </row>
    <row r="761" spans="15:53" hidden="1" x14ac:dyDescent="0.15">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W761" s="179">
        <v>32543</v>
      </c>
      <c r="AX761">
        <v>6</v>
      </c>
      <c r="AY761">
        <v>2</v>
      </c>
      <c r="AZ761">
        <v>3</v>
      </c>
      <c r="BA761">
        <v>2</v>
      </c>
    </row>
    <row r="762" spans="15:53" hidden="1" x14ac:dyDescent="0.15">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W762" s="179">
        <v>32572</v>
      </c>
      <c r="AX762">
        <v>6</v>
      </c>
      <c r="AY762">
        <v>2</v>
      </c>
      <c r="AZ762">
        <v>4</v>
      </c>
      <c r="BA762">
        <v>1</v>
      </c>
    </row>
    <row r="763" spans="15:53" hidden="1" x14ac:dyDescent="0.15">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W763" s="179">
        <v>32603</v>
      </c>
      <c r="AX763">
        <v>6</v>
      </c>
      <c r="AY763">
        <v>2</v>
      </c>
      <c r="AZ763">
        <v>5</v>
      </c>
      <c r="BA763">
        <v>9</v>
      </c>
    </row>
    <row r="764" spans="15:53" hidden="1" x14ac:dyDescent="0.15">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W764" s="179">
        <v>32633</v>
      </c>
      <c r="AX764">
        <v>6</v>
      </c>
      <c r="AY764">
        <v>2</v>
      </c>
      <c r="AZ764">
        <v>6</v>
      </c>
      <c r="BA764">
        <v>8</v>
      </c>
    </row>
    <row r="765" spans="15:53" hidden="1" x14ac:dyDescent="0.15">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W765" s="179">
        <v>32665</v>
      </c>
      <c r="AX765">
        <v>6</v>
      </c>
      <c r="AY765">
        <v>2</v>
      </c>
      <c r="AZ765">
        <v>7</v>
      </c>
      <c r="BA765">
        <v>7</v>
      </c>
    </row>
    <row r="766" spans="15:53" hidden="1" x14ac:dyDescent="0.15">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W766" s="179">
        <v>32696</v>
      </c>
      <c r="AX766">
        <v>6</v>
      </c>
      <c r="AY766">
        <v>2</v>
      </c>
      <c r="AZ766">
        <v>8</v>
      </c>
      <c r="BA766">
        <v>6</v>
      </c>
    </row>
    <row r="767" spans="15:53" hidden="1" x14ac:dyDescent="0.15">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W767" s="179">
        <v>32727</v>
      </c>
      <c r="AX767">
        <v>6</v>
      </c>
      <c r="AY767">
        <v>2</v>
      </c>
      <c r="AZ767">
        <v>9</v>
      </c>
      <c r="BA767">
        <v>5</v>
      </c>
    </row>
    <row r="768" spans="15:53" hidden="1" x14ac:dyDescent="0.15">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W768" s="179">
        <v>32759</v>
      </c>
      <c r="AX768">
        <v>6</v>
      </c>
      <c r="AY768">
        <v>2</v>
      </c>
      <c r="AZ768">
        <v>10</v>
      </c>
      <c r="BA768">
        <v>4</v>
      </c>
    </row>
    <row r="769" spans="15:53" hidden="1" x14ac:dyDescent="0.15">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W769" s="179">
        <v>32789</v>
      </c>
      <c r="AX769">
        <v>6</v>
      </c>
      <c r="AY769">
        <v>2</v>
      </c>
      <c r="AZ769">
        <v>11</v>
      </c>
      <c r="BA769">
        <v>3</v>
      </c>
    </row>
    <row r="770" spans="15:53" hidden="1" x14ac:dyDescent="0.15">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W770" s="179">
        <v>32819</v>
      </c>
      <c r="AX770">
        <v>6</v>
      </c>
      <c r="AY770">
        <v>2</v>
      </c>
      <c r="AZ770">
        <v>12</v>
      </c>
      <c r="BA770">
        <v>2</v>
      </c>
    </row>
    <row r="771" spans="15:53" hidden="1" x14ac:dyDescent="0.15">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W771" s="179">
        <v>32849</v>
      </c>
      <c r="AX771">
        <v>6</v>
      </c>
      <c r="AY771">
        <v>2</v>
      </c>
      <c r="AZ771">
        <v>13</v>
      </c>
      <c r="BA771">
        <v>1</v>
      </c>
    </row>
    <row r="772" spans="15:53" hidden="1" x14ac:dyDescent="0.15">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W772" s="179">
        <v>32878</v>
      </c>
      <c r="AX772">
        <v>6</v>
      </c>
      <c r="AY772">
        <v>2</v>
      </c>
      <c r="AZ772">
        <v>14</v>
      </c>
      <c r="BA772">
        <v>9</v>
      </c>
    </row>
    <row r="773" spans="15:53" hidden="1" x14ac:dyDescent="0.15">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W773" s="179">
        <v>32908</v>
      </c>
      <c r="AX773">
        <v>7</v>
      </c>
      <c r="AY773">
        <v>1</v>
      </c>
      <c r="AZ773">
        <v>15</v>
      </c>
      <c r="BA773">
        <v>8</v>
      </c>
    </row>
    <row r="774" spans="15:53" hidden="1" x14ac:dyDescent="0.15">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W774" s="179">
        <v>32938</v>
      </c>
      <c r="AX774">
        <v>7</v>
      </c>
      <c r="AY774">
        <v>1</v>
      </c>
      <c r="AZ774">
        <v>16</v>
      </c>
      <c r="BA774">
        <v>7</v>
      </c>
    </row>
    <row r="775" spans="15:53" hidden="1" x14ac:dyDescent="0.15">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W775" s="179">
        <v>32968</v>
      </c>
      <c r="AX775">
        <v>7</v>
      </c>
      <c r="AY775">
        <v>1</v>
      </c>
      <c r="AZ775">
        <v>17</v>
      </c>
      <c r="BA775">
        <v>6</v>
      </c>
    </row>
    <row r="776" spans="15:53" hidden="1" x14ac:dyDescent="0.15">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W776" s="179">
        <v>32999</v>
      </c>
      <c r="AX776">
        <v>7</v>
      </c>
      <c r="AY776">
        <v>1</v>
      </c>
      <c r="AZ776">
        <v>18</v>
      </c>
      <c r="BA776">
        <v>5</v>
      </c>
    </row>
    <row r="777" spans="15:53" hidden="1" x14ac:dyDescent="0.15">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W777" s="179">
        <v>33030</v>
      </c>
      <c r="AX777">
        <v>7</v>
      </c>
      <c r="AY777">
        <v>1</v>
      </c>
      <c r="AZ777">
        <v>19</v>
      </c>
      <c r="BA777">
        <v>4</v>
      </c>
    </row>
    <row r="778" spans="15:53" hidden="1" x14ac:dyDescent="0.15">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c r="AT778" s="26"/>
      <c r="AW778" s="179">
        <v>33061</v>
      </c>
      <c r="AX778">
        <v>7</v>
      </c>
      <c r="AY778">
        <v>1</v>
      </c>
      <c r="AZ778">
        <v>20</v>
      </c>
      <c r="BA778">
        <v>3</v>
      </c>
    </row>
    <row r="779" spans="15:53" hidden="1" x14ac:dyDescent="0.15">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c r="AT779" s="26"/>
      <c r="AW779" s="179">
        <v>33093</v>
      </c>
      <c r="AX779">
        <v>7</v>
      </c>
      <c r="AY779">
        <v>1</v>
      </c>
      <c r="AZ779">
        <v>21</v>
      </c>
      <c r="BA779">
        <v>2</v>
      </c>
    </row>
    <row r="780" spans="15:53" hidden="1" x14ac:dyDescent="0.15">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c r="AT780" s="26"/>
      <c r="AW780" s="179">
        <v>33124</v>
      </c>
      <c r="AX780">
        <v>7</v>
      </c>
      <c r="AY780">
        <v>1</v>
      </c>
      <c r="AZ780">
        <v>22</v>
      </c>
      <c r="BA780">
        <v>1</v>
      </c>
    </row>
    <row r="781" spans="15:53" hidden="1" x14ac:dyDescent="0.15">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c r="AT781" s="26"/>
      <c r="AW781" s="179">
        <v>33154</v>
      </c>
      <c r="AX781">
        <v>7</v>
      </c>
      <c r="AY781">
        <v>1</v>
      </c>
      <c r="AZ781">
        <v>23</v>
      </c>
      <c r="BA781">
        <v>9</v>
      </c>
    </row>
    <row r="782" spans="15:53" hidden="1" x14ac:dyDescent="0.15">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W782" s="179">
        <v>33185</v>
      </c>
      <c r="AX782">
        <v>7</v>
      </c>
      <c r="AY782">
        <v>1</v>
      </c>
      <c r="AZ782">
        <v>24</v>
      </c>
      <c r="BA782">
        <v>8</v>
      </c>
    </row>
    <row r="783" spans="15:53" hidden="1" x14ac:dyDescent="0.15">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W783" s="179">
        <v>33214</v>
      </c>
      <c r="AX783">
        <v>7</v>
      </c>
      <c r="AY783">
        <v>1</v>
      </c>
      <c r="AZ783">
        <v>25</v>
      </c>
      <c r="BA783">
        <v>7</v>
      </c>
    </row>
    <row r="784" spans="15:53" hidden="1" x14ac:dyDescent="0.15">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c r="AT784" s="26"/>
      <c r="AW784" s="179">
        <v>33244</v>
      </c>
      <c r="AX784">
        <v>7</v>
      </c>
      <c r="AY784">
        <v>1</v>
      </c>
      <c r="AZ784">
        <v>26</v>
      </c>
      <c r="BA784">
        <v>6</v>
      </c>
    </row>
    <row r="785" spans="15:53" hidden="1" x14ac:dyDescent="0.15">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W785" s="179">
        <v>33273</v>
      </c>
      <c r="AX785">
        <v>8</v>
      </c>
      <c r="AY785">
        <v>9</v>
      </c>
      <c r="AZ785">
        <v>27</v>
      </c>
      <c r="BA785">
        <v>5</v>
      </c>
    </row>
    <row r="786" spans="15:53" hidden="1" x14ac:dyDescent="0.15">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W786" s="179">
        <v>33303</v>
      </c>
      <c r="AX786">
        <v>8</v>
      </c>
      <c r="AY786">
        <v>9</v>
      </c>
      <c r="AZ786">
        <v>28</v>
      </c>
      <c r="BA786">
        <v>4</v>
      </c>
    </row>
    <row r="787" spans="15:53" hidden="1" x14ac:dyDescent="0.15">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W787" s="179">
        <v>33333</v>
      </c>
      <c r="AX787">
        <v>8</v>
      </c>
      <c r="AY787">
        <v>9</v>
      </c>
      <c r="AZ787">
        <v>29</v>
      </c>
      <c r="BA787">
        <v>3</v>
      </c>
    </row>
    <row r="788" spans="15:53" hidden="1" x14ac:dyDescent="0.15">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W788" s="179">
        <v>33364</v>
      </c>
      <c r="AX788">
        <v>8</v>
      </c>
      <c r="AY788">
        <v>9</v>
      </c>
      <c r="AZ788">
        <v>30</v>
      </c>
      <c r="BA788">
        <v>2</v>
      </c>
    </row>
    <row r="789" spans="15:53" hidden="1" x14ac:dyDescent="0.15">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W789" s="179">
        <v>33395</v>
      </c>
      <c r="AX789">
        <v>8</v>
      </c>
      <c r="AY789">
        <v>9</v>
      </c>
      <c r="AZ789">
        <v>31</v>
      </c>
      <c r="BA789">
        <v>1</v>
      </c>
    </row>
    <row r="790" spans="15:53" hidden="1" x14ac:dyDescent="0.15">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W790" s="179">
        <v>33426</v>
      </c>
      <c r="AX790">
        <v>8</v>
      </c>
      <c r="AY790">
        <v>9</v>
      </c>
      <c r="AZ790">
        <v>32</v>
      </c>
      <c r="BA790">
        <v>9</v>
      </c>
    </row>
    <row r="791" spans="15:53" hidden="1" x14ac:dyDescent="0.15">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W791" s="179">
        <v>33458</v>
      </c>
      <c r="AX791">
        <v>8</v>
      </c>
      <c r="AY791">
        <v>9</v>
      </c>
      <c r="AZ791">
        <v>33</v>
      </c>
      <c r="BA791">
        <v>8</v>
      </c>
    </row>
    <row r="792" spans="15:53" hidden="1" x14ac:dyDescent="0.15">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c r="AT792" s="26"/>
      <c r="AW792" s="179">
        <v>33489</v>
      </c>
      <c r="AX792">
        <v>8</v>
      </c>
      <c r="AY792">
        <v>9</v>
      </c>
      <c r="AZ792">
        <v>34</v>
      </c>
      <c r="BA792">
        <v>7</v>
      </c>
    </row>
    <row r="793" spans="15:53" hidden="1" x14ac:dyDescent="0.15">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W793" s="179">
        <v>33520</v>
      </c>
      <c r="AX793">
        <v>8</v>
      </c>
      <c r="AY793">
        <v>9</v>
      </c>
      <c r="AZ793">
        <v>35</v>
      </c>
      <c r="BA793">
        <v>6</v>
      </c>
    </row>
    <row r="794" spans="15:53" hidden="1" x14ac:dyDescent="0.15">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W794" s="179">
        <v>33550</v>
      </c>
      <c r="AX794">
        <v>8</v>
      </c>
      <c r="AY794">
        <v>9</v>
      </c>
      <c r="AZ794">
        <v>36</v>
      </c>
      <c r="BA794">
        <v>5</v>
      </c>
    </row>
    <row r="795" spans="15:53" hidden="1" x14ac:dyDescent="0.15">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W795" s="179">
        <v>33579</v>
      </c>
      <c r="AX795">
        <v>8</v>
      </c>
      <c r="AY795">
        <v>9</v>
      </c>
      <c r="AZ795">
        <v>37</v>
      </c>
      <c r="BA795">
        <v>4</v>
      </c>
    </row>
    <row r="796" spans="15:53" hidden="1" x14ac:dyDescent="0.15">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W796" s="179">
        <v>33609</v>
      </c>
      <c r="AX796">
        <v>8</v>
      </c>
      <c r="AY796">
        <v>9</v>
      </c>
      <c r="AZ796">
        <v>38</v>
      </c>
      <c r="BA796">
        <v>3</v>
      </c>
    </row>
    <row r="797" spans="15:53" hidden="1" x14ac:dyDescent="0.15">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W797" s="179">
        <v>33638</v>
      </c>
      <c r="AX797">
        <v>9</v>
      </c>
      <c r="AY797">
        <v>8</v>
      </c>
      <c r="AZ797">
        <v>39</v>
      </c>
      <c r="BA797">
        <v>2</v>
      </c>
    </row>
    <row r="798" spans="15:53" hidden="1" x14ac:dyDescent="0.15">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W798" s="179">
        <v>33668</v>
      </c>
      <c r="AX798">
        <v>9</v>
      </c>
      <c r="AY798">
        <v>8</v>
      </c>
      <c r="AZ798">
        <v>40</v>
      </c>
      <c r="BA798">
        <v>1</v>
      </c>
    </row>
    <row r="799" spans="15:53" hidden="1" x14ac:dyDescent="0.15">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W799" s="179">
        <v>33698</v>
      </c>
      <c r="AX799">
        <v>9</v>
      </c>
      <c r="AY799">
        <v>8</v>
      </c>
      <c r="AZ799">
        <v>41</v>
      </c>
      <c r="BA799">
        <v>9</v>
      </c>
    </row>
    <row r="800" spans="15:53" hidden="1" x14ac:dyDescent="0.15">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W800" s="179">
        <v>33729</v>
      </c>
      <c r="AX800">
        <v>9</v>
      </c>
      <c r="AY800">
        <v>8</v>
      </c>
      <c r="AZ800">
        <v>42</v>
      </c>
      <c r="BA800">
        <v>8</v>
      </c>
    </row>
    <row r="801" spans="15:53" hidden="1" x14ac:dyDescent="0.15">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W801" s="179">
        <v>33760</v>
      </c>
      <c r="AX801">
        <v>9</v>
      </c>
      <c r="AY801">
        <v>8</v>
      </c>
      <c r="AZ801">
        <v>43</v>
      </c>
      <c r="BA801">
        <v>7</v>
      </c>
    </row>
    <row r="802" spans="15:53" hidden="1" x14ac:dyDescent="0.15">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W802" s="179">
        <v>33792</v>
      </c>
      <c r="AX802">
        <v>9</v>
      </c>
      <c r="AY802">
        <v>8</v>
      </c>
      <c r="AZ802">
        <v>44</v>
      </c>
      <c r="BA802">
        <v>6</v>
      </c>
    </row>
    <row r="803" spans="15:53" hidden="1" x14ac:dyDescent="0.15">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c r="AS803" s="26"/>
      <c r="AT803" s="26"/>
      <c r="AW803" s="179">
        <v>33823</v>
      </c>
      <c r="AX803">
        <v>9</v>
      </c>
      <c r="AY803">
        <v>8</v>
      </c>
      <c r="AZ803">
        <v>45</v>
      </c>
      <c r="BA803">
        <v>5</v>
      </c>
    </row>
    <row r="804" spans="15:53" hidden="1" x14ac:dyDescent="0.15">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c r="AT804" s="26"/>
      <c r="AW804" s="179">
        <v>33854</v>
      </c>
      <c r="AX804">
        <v>9</v>
      </c>
      <c r="AY804">
        <v>8</v>
      </c>
      <c r="AZ804">
        <v>46</v>
      </c>
      <c r="BA804">
        <v>4</v>
      </c>
    </row>
    <row r="805" spans="15:53" hidden="1" x14ac:dyDescent="0.15">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c r="AS805" s="26"/>
      <c r="AT805" s="26"/>
      <c r="AW805" s="179">
        <v>33885</v>
      </c>
      <c r="AX805">
        <v>9</v>
      </c>
      <c r="AY805">
        <v>8</v>
      </c>
      <c r="AZ805">
        <v>47</v>
      </c>
      <c r="BA805">
        <v>3</v>
      </c>
    </row>
    <row r="806" spans="15:53" hidden="1" x14ac:dyDescent="0.15">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W806" s="179">
        <v>33915</v>
      </c>
      <c r="AX806">
        <v>9</v>
      </c>
      <c r="AY806">
        <v>8</v>
      </c>
      <c r="AZ806">
        <v>48</v>
      </c>
      <c r="BA806">
        <v>2</v>
      </c>
    </row>
    <row r="807" spans="15:53" hidden="1" x14ac:dyDescent="0.15">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c r="AT807" s="26"/>
      <c r="AW807" s="179">
        <v>33945</v>
      </c>
      <c r="AX807">
        <v>9</v>
      </c>
      <c r="AY807">
        <v>8</v>
      </c>
      <c r="AZ807">
        <v>49</v>
      </c>
      <c r="BA807">
        <v>1</v>
      </c>
    </row>
    <row r="808" spans="15:53" hidden="1" x14ac:dyDescent="0.15">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c r="AS808" s="26"/>
      <c r="AT808" s="26"/>
      <c r="AW808" s="179">
        <v>33974</v>
      </c>
      <c r="AX808">
        <v>9</v>
      </c>
      <c r="AY808">
        <v>8</v>
      </c>
      <c r="AZ808">
        <v>50</v>
      </c>
      <c r="BA808">
        <v>9</v>
      </c>
    </row>
    <row r="809" spans="15:53" hidden="1" x14ac:dyDescent="0.15">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W809" s="179">
        <v>34004</v>
      </c>
      <c r="AX809">
        <v>10</v>
      </c>
      <c r="AY809">
        <v>7</v>
      </c>
      <c r="AZ809">
        <v>51</v>
      </c>
      <c r="BA809">
        <v>8</v>
      </c>
    </row>
    <row r="810" spans="15:53" hidden="1" x14ac:dyDescent="0.15">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W810" s="179">
        <v>34033</v>
      </c>
      <c r="AX810">
        <v>10</v>
      </c>
      <c r="AY810">
        <v>7</v>
      </c>
      <c r="AZ810">
        <v>52</v>
      </c>
      <c r="BA810">
        <v>7</v>
      </c>
    </row>
    <row r="811" spans="15:53" hidden="1" x14ac:dyDescent="0.15">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c r="AS811" s="26"/>
      <c r="AT811" s="26"/>
      <c r="AW811" s="179">
        <v>34064</v>
      </c>
      <c r="AX811">
        <v>10</v>
      </c>
      <c r="AY811">
        <v>7</v>
      </c>
      <c r="AZ811">
        <v>53</v>
      </c>
      <c r="BA811">
        <v>6</v>
      </c>
    </row>
    <row r="812" spans="15:53" hidden="1" x14ac:dyDescent="0.15">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c r="AT812" s="26"/>
      <c r="AW812" s="179">
        <v>34094</v>
      </c>
      <c r="AX812">
        <v>10</v>
      </c>
      <c r="AY812">
        <v>7</v>
      </c>
      <c r="AZ812">
        <v>54</v>
      </c>
      <c r="BA812">
        <v>5</v>
      </c>
    </row>
    <row r="813" spans="15:53" hidden="1" x14ac:dyDescent="0.15">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c r="AT813" s="26"/>
      <c r="AW813" s="179">
        <v>34126</v>
      </c>
      <c r="AX813">
        <v>10</v>
      </c>
      <c r="AY813">
        <v>7</v>
      </c>
      <c r="AZ813">
        <v>55</v>
      </c>
      <c r="BA813">
        <v>4</v>
      </c>
    </row>
    <row r="814" spans="15:53" hidden="1" x14ac:dyDescent="0.15">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c r="AT814" s="26"/>
      <c r="AW814" s="179">
        <v>34157</v>
      </c>
      <c r="AX814">
        <v>10</v>
      </c>
      <c r="AY814">
        <v>7</v>
      </c>
      <c r="AZ814">
        <v>56</v>
      </c>
      <c r="BA814">
        <v>3</v>
      </c>
    </row>
    <row r="815" spans="15:53" hidden="1" x14ac:dyDescent="0.15">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c r="AT815" s="26"/>
      <c r="AW815" s="179">
        <v>34188</v>
      </c>
      <c r="AX815">
        <v>10</v>
      </c>
      <c r="AY815">
        <v>7</v>
      </c>
      <c r="AZ815">
        <v>57</v>
      </c>
      <c r="BA815">
        <v>2</v>
      </c>
    </row>
    <row r="816" spans="15:53" hidden="1" x14ac:dyDescent="0.15">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W816" s="179">
        <v>34220</v>
      </c>
      <c r="AX816">
        <v>10</v>
      </c>
      <c r="AY816">
        <v>7</v>
      </c>
      <c r="AZ816">
        <v>58</v>
      </c>
      <c r="BA816">
        <v>1</v>
      </c>
    </row>
    <row r="817" spans="15:53" hidden="1" x14ac:dyDescent="0.15">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c r="AT817" s="26"/>
      <c r="AW817" s="179">
        <v>34250</v>
      </c>
      <c r="AX817">
        <v>10</v>
      </c>
      <c r="AY817">
        <v>7</v>
      </c>
      <c r="AZ817">
        <v>59</v>
      </c>
      <c r="BA817">
        <v>9</v>
      </c>
    </row>
    <row r="818" spans="15:53" hidden="1" x14ac:dyDescent="0.15">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c r="AT818" s="26"/>
      <c r="AW818" s="179">
        <v>34280</v>
      </c>
      <c r="AX818">
        <v>10</v>
      </c>
      <c r="AY818">
        <v>7</v>
      </c>
      <c r="AZ818">
        <v>60</v>
      </c>
      <c r="BA818">
        <v>8</v>
      </c>
    </row>
    <row r="819" spans="15:53" hidden="1" x14ac:dyDescent="0.15">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c r="AT819" s="26"/>
      <c r="AW819" s="179">
        <v>34310</v>
      </c>
      <c r="AX819">
        <v>10</v>
      </c>
      <c r="AY819">
        <v>7</v>
      </c>
      <c r="AZ819">
        <v>1</v>
      </c>
      <c r="BA819">
        <v>7</v>
      </c>
    </row>
    <row r="820" spans="15:53" hidden="1" x14ac:dyDescent="0.15">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c r="AT820" s="26"/>
      <c r="AW820" s="179">
        <v>34339</v>
      </c>
      <c r="AX820">
        <v>10</v>
      </c>
      <c r="AY820">
        <v>7</v>
      </c>
      <c r="AZ820">
        <v>2</v>
      </c>
      <c r="BA820">
        <v>6</v>
      </c>
    </row>
    <row r="821" spans="15:53" hidden="1" x14ac:dyDescent="0.15">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c r="AS821" s="26"/>
      <c r="AT821" s="26"/>
      <c r="AW821" s="179">
        <v>34369</v>
      </c>
      <c r="AX821">
        <v>11</v>
      </c>
      <c r="AY821">
        <v>6</v>
      </c>
      <c r="AZ821">
        <v>3</v>
      </c>
      <c r="BA821">
        <v>5</v>
      </c>
    </row>
    <row r="822" spans="15:53" hidden="1" x14ac:dyDescent="0.15">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c r="AT822" s="26"/>
      <c r="AW822" s="179">
        <v>34399</v>
      </c>
      <c r="AX822">
        <v>11</v>
      </c>
      <c r="AY822">
        <v>6</v>
      </c>
      <c r="AZ822">
        <v>4</v>
      </c>
      <c r="BA822">
        <v>4</v>
      </c>
    </row>
    <row r="823" spans="15:53" hidden="1" x14ac:dyDescent="0.15">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c r="AT823" s="26"/>
      <c r="AW823" s="179">
        <v>34429</v>
      </c>
      <c r="AX823">
        <v>11</v>
      </c>
      <c r="AY823">
        <v>6</v>
      </c>
      <c r="AZ823">
        <v>5</v>
      </c>
      <c r="BA823">
        <v>3</v>
      </c>
    </row>
    <row r="824" spans="15:53" hidden="1" x14ac:dyDescent="0.15">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c r="AT824" s="26"/>
      <c r="AW824" s="179">
        <v>34460</v>
      </c>
      <c r="AX824">
        <v>11</v>
      </c>
      <c r="AY824">
        <v>6</v>
      </c>
      <c r="AZ824">
        <v>6</v>
      </c>
      <c r="BA824">
        <v>2</v>
      </c>
    </row>
    <row r="825" spans="15:53" hidden="1" x14ac:dyDescent="0.15">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c r="AT825" s="26"/>
      <c r="AW825" s="179">
        <v>34491</v>
      </c>
      <c r="AX825">
        <v>11</v>
      </c>
      <c r="AY825">
        <v>6</v>
      </c>
      <c r="AZ825">
        <v>7</v>
      </c>
      <c r="BA825">
        <v>1</v>
      </c>
    </row>
    <row r="826" spans="15:53" hidden="1" x14ac:dyDescent="0.15">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W826" s="179">
        <v>34522</v>
      </c>
      <c r="AX826">
        <v>11</v>
      </c>
      <c r="AY826">
        <v>6</v>
      </c>
      <c r="AZ826">
        <v>8</v>
      </c>
      <c r="BA826">
        <v>9</v>
      </c>
    </row>
    <row r="827" spans="15:53" hidden="1" x14ac:dyDescent="0.15">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c r="AT827" s="26"/>
      <c r="AW827" s="179">
        <v>34554</v>
      </c>
      <c r="AX827">
        <v>11</v>
      </c>
      <c r="AY827">
        <v>6</v>
      </c>
      <c r="AZ827">
        <v>9</v>
      </c>
      <c r="BA827">
        <v>8</v>
      </c>
    </row>
    <row r="828" spans="15:53" hidden="1" x14ac:dyDescent="0.15">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c r="AS828" s="26"/>
      <c r="AT828" s="26"/>
      <c r="AW828" s="179">
        <v>34585</v>
      </c>
      <c r="AX828">
        <v>11</v>
      </c>
      <c r="AY828">
        <v>6</v>
      </c>
      <c r="AZ828">
        <v>10</v>
      </c>
      <c r="BA828">
        <v>7</v>
      </c>
    </row>
    <row r="829" spans="15:53" hidden="1" x14ac:dyDescent="0.15">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c r="AT829" s="26"/>
      <c r="AW829" s="179">
        <v>34615</v>
      </c>
      <c r="AX829">
        <v>11</v>
      </c>
      <c r="AY829">
        <v>6</v>
      </c>
      <c r="AZ829">
        <v>11</v>
      </c>
      <c r="BA829">
        <v>6</v>
      </c>
    </row>
    <row r="830" spans="15:53" hidden="1" x14ac:dyDescent="0.15">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c r="AT830" s="26"/>
      <c r="AW830" s="179">
        <v>34646</v>
      </c>
      <c r="AX830">
        <v>11</v>
      </c>
      <c r="AY830">
        <v>6</v>
      </c>
      <c r="AZ830">
        <v>12</v>
      </c>
      <c r="BA830">
        <v>5</v>
      </c>
    </row>
    <row r="831" spans="15:53" hidden="1" x14ac:dyDescent="0.15">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W831" s="179">
        <v>34675</v>
      </c>
      <c r="AX831">
        <v>11</v>
      </c>
      <c r="AY831">
        <v>6</v>
      </c>
      <c r="AZ831">
        <v>13</v>
      </c>
      <c r="BA831">
        <v>4</v>
      </c>
    </row>
    <row r="832" spans="15:53" hidden="1" x14ac:dyDescent="0.15">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c r="AS832" s="26"/>
      <c r="AT832" s="26"/>
      <c r="AW832" s="179">
        <v>34705</v>
      </c>
      <c r="AX832">
        <v>11</v>
      </c>
      <c r="AY832">
        <v>6</v>
      </c>
      <c r="AZ832">
        <v>14</v>
      </c>
      <c r="BA832">
        <v>3</v>
      </c>
    </row>
    <row r="833" spans="15:53" hidden="1" x14ac:dyDescent="0.15">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c r="AS833" s="26"/>
      <c r="AT833" s="26"/>
      <c r="AW833" s="179">
        <v>34734</v>
      </c>
      <c r="AX833">
        <v>12</v>
      </c>
      <c r="AY833">
        <v>5</v>
      </c>
      <c r="AZ833">
        <v>15</v>
      </c>
      <c r="BA833">
        <v>2</v>
      </c>
    </row>
    <row r="834" spans="15:53" hidden="1" x14ac:dyDescent="0.15">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AR834" s="26"/>
      <c r="AS834" s="26"/>
      <c r="AT834" s="26"/>
      <c r="AW834" s="179">
        <v>34764</v>
      </c>
      <c r="AX834">
        <v>12</v>
      </c>
      <c r="AY834">
        <v>5</v>
      </c>
      <c r="AZ834">
        <v>16</v>
      </c>
      <c r="BA834">
        <v>1</v>
      </c>
    </row>
    <row r="835" spans="15:53" hidden="1" x14ac:dyDescent="0.15">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c r="AT835" s="26"/>
      <c r="AW835" s="179">
        <v>34794</v>
      </c>
      <c r="AX835">
        <v>12</v>
      </c>
      <c r="AY835">
        <v>5</v>
      </c>
      <c r="AZ835">
        <v>17</v>
      </c>
      <c r="BA835">
        <v>9</v>
      </c>
    </row>
    <row r="836" spans="15:53" hidden="1" x14ac:dyDescent="0.15">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c r="AT836" s="26"/>
      <c r="AW836" s="179">
        <v>34825</v>
      </c>
      <c r="AX836">
        <v>12</v>
      </c>
      <c r="AY836">
        <v>5</v>
      </c>
      <c r="AZ836">
        <v>18</v>
      </c>
      <c r="BA836">
        <v>8</v>
      </c>
    </row>
    <row r="837" spans="15:53" hidden="1" x14ac:dyDescent="0.15">
      <c r="O837" s="26"/>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c r="AS837" s="26"/>
      <c r="AT837" s="26"/>
      <c r="AW837" s="179">
        <v>34856</v>
      </c>
      <c r="AX837">
        <v>12</v>
      </c>
      <c r="AY837">
        <v>5</v>
      </c>
      <c r="AZ837">
        <v>19</v>
      </c>
      <c r="BA837">
        <v>7</v>
      </c>
    </row>
    <row r="838" spans="15:53" hidden="1" x14ac:dyDescent="0.15">
      <c r="O838" s="26"/>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AR838" s="26"/>
      <c r="AS838" s="26"/>
      <c r="AT838" s="26"/>
      <c r="AW838" s="179">
        <v>34887</v>
      </c>
      <c r="AX838">
        <v>12</v>
      </c>
      <c r="AY838">
        <v>5</v>
      </c>
      <c r="AZ838">
        <v>20</v>
      </c>
      <c r="BA838">
        <v>6</v>
      </c>
    </row>
    <row r="839" spans="15:53" hidden="1" x14ac:dyDescent="0.15">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c r="AS839" s="26"/>
      <c r="AT839" s="26"/>
      <c r="AW839" s="179">
        <v>34919</v>
      </c>
      <c r="AX839">
        <v>12</v>
      </c>
      <c r="AY839">
        <v>5</v>
      </c>
      <c r="AZ839">
        <v>21</v>
      </c>
      <c r="BA839">
        <v>5</v>
      </c>
    </row>
    <row r="840" spans="15:53" hidden="1" x14ac:dyDescent="0.15">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c r="AS840" s="26"/>
      <c r="AT840" s="26"/>
      <c r="AW840" s="179">
        <v>34950</v>
      </c>
      <c r="AX840">
        <v>12</v>
      </c>
      <c r="AY840">
        <v>5</v>
      </c>
      <c r="AZ840">
        <v>22</v>
      </c>
      <c r="BA840">
        <v>4</v>
      </c>
    </row>
    <row r="841" spans="15:53" hidden="1" x14ac:dyDescent="0.15">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c r="AT841" s="26"/>
      <c r="AW841" s="179">
        <v>34981</v>
      </c>
      <c r="AX841">
        <v>12</v>
      </c>
      <c r="AY841">
        <v>5</v>
      </c>
      <c r="AZ841">
        <v>23</v>
      </c>
      <c r="BA841">
        <v>3</v>
      </c>
    </row>
    <row r="842" spans="15:53" hidden="1" x14ac:dyDescent="0.15">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c r="AS842" s="26"/>
      <c r="AT842" s="26"/>
      <c r="AW842" s="179">
        <v>35011</v>
      </c>
      <c r="AX842">
        <v>12</v>
      </c>
      <c r="AY842">
        <v>5</v>
      </c>
      <c r="AZ842">
        <v>24</v>
      </c>
      <c r="BA842">
        <v>2</v>
      </c>
    </row>
    <row r="843" spans="15:53" hidden="1" x14ac:dyDescent="0.15">
      <c r="O843" s="26"/>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AR843" s="26"/>
      <c r="AS843" s="26"/>
      <c r="AT843" s="26"/>
      <c r="AW843" s="179">
        <v>35040</v>
      </c>
      <c r="AX843">
        <v>12</v>
      </c>
      <c r="AY843">
        <v>5</v>
      </c>
      <c r="AZ843">
        <v>25</v>
      </c>
      <c r="BA843">
        <v>1</v>
      </c>
    </row>
    <row r="844" spans="15:53" hidden="1" x14ac:dyDescent="0.15">
      <c r="O844" s="26"/>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AR844" s="26"/>
      <c r="AS844" s="26"/>
      <c r="AT844" s="26"/>
      <c r="AW844" s="179">
        <v>35070</v>
      </c>
      <c r="AX844">
        <v>12</v>
      </c>
      <c r="AY844">
        <v>5</v>
      </c>
      <c r="AZ844">
        <v>26</v>
      </c>
      <c r="BA844">
        <v>9</v>
      </c>
    </row>
    <row r="845" spans="15:53" hidden="1" x14ac:dyDescent="0.15">
      <c r="O845" s="26"/>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AR845" s="26"/>
      <c r="AS845" s="26"/>
      <c r="AT845" s="26"/>
      <c r="AW845" s="179">
        <v>35099</v>
      </c>
      <c r="AX845">
        <v>13</v>
      </c>
      <c r="AY845">
        <v>4</v>
      </c>
      <c r="AZ845">
        <v>27</v>
      </c>
      <c r="BA845">
        <v>8</v>
      </c>
    </row>
    <row r="846" spans="15:53" hidden="1" x14ac:dyDescent="0.15">
      <c r="O846" s="26"/>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AR846" s="26"/>
      <c r="AS846" s="26"/>
      <c r="AT846" s="26"/>
      <c r="AW846" s="179">
        <v>35129</v>
      </c>
      <c r="AX846">
        <v>13</v>
      </c>
      <c r="AY846">
        <v>4</v>
      </c>
      <c r="AZ846">
        <v>28</v>
      </c>
      <c r="BA846">
        <v>7</v>
      </c>
    </row>
    <row r="847" spans="15:53" hidden="1" x14ac:dyDescent="0.15">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AR847" s="26"/>
      <c r="AS847" s="26"/>
      <c r="AT847" s="26"/>
      <c r="AW847" s="179">
        <v>35159</v>
      </c>
      <c r="AX847">
        <v>13</v>
      </c>
      <c r="AY847">
        <v>4</v>
      </c>
      <c r="AZ847">
        <v>29</v>
      </c>
      <c r="BA847">
        <v>6</v>
      </c>
    </row>
    <row r="848" spans="15:53" hidden="1" x14ac:dyDescent="0.15">
      <c r="O848" s="26"/>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AR848" s="26"/>
      <c r="AS848" s="26"/>
      <c r="AT848" s="26"/>
      <c r="AW848" s="179">
        <v>35190</v>
      </c>
      <c r="AX848">
        <v>13</v>
      </c>
      <c r="AY848">
        <v>4</v>
      </c>
      <c r="AZ848">
        <v>30</v>
      </c>
      <c r="BA848">
        <v>5</v>
      </c>
    </row>
    <row r="849" spans="15:53" hidden="1" x14ac:dyDescent="0.15">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AR849" s="26"/>
      <c r="AS849" s="26"/>
      <c r="AT849" s="26"/>
      <c r="AW849" s="179">
        <v>35221</v>
      </c>
      <c r="AX849">
        <v>13</v>
      </c>
      <c r="AY849">
        <v>4</v>
      </c>
      <c r="AZ849">
        <v>31</v>
      </c>
      <c r="BA849">
        <v>4</v>
      </c>
    </row>
    <row r="850" spans="15:53" hidden="1" x14ac:dyDescent="0.15">
      <c r="O850" s="26"/>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AR850" s="26"/>
      <c r="AS850" s="26"/>
      <c r="AT850" s="26"/>
      <c r="AW850" s="179">
        <v>35253</v>
      </c>
      <c r="AX850">
        <v>13</v>
      </c>
      <c r="AY850">
        <v>4</v>
      </c>
      <c r="AZ850">
        <v>32</v>
      </c>
      <c r="BA850">
        <v>3</v>
      </c>
    </row>
    <row r="851" spans="15:53" hidden="1" x14ac:dyDescent="0.15">
      <c r="O851" s="26"/>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AR851" s="26"/>
      <c r="AS851" s="26"/>
      <c r="AT851" s="26"/>
      <c r="AW851" s="179">
        <v>35284</v>
      </c>
      <c r="AX851">
        <v>13</v>
      </c>
      <c r="AY851">
        <v>4</v>
      </c>
      <c r="AZ851">
        <v>33</v>
      </c>
      <c r="BA851">
        <v>2</v>
      </c>
    </row>
    <row r="852" spans="15:53" hidden="1" x14ac:dyDescent="0.15">
      <c r="O852" s="26"/>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AR852" s="26"/>
      <c r="AS852" s="26"/>
      <c r="AT852" s="26"/>
      <c r="AW852" s="179">
        <v>35315</v>
      </c>
      <c r="AX852">
        <v>13</v>
      </c>
      <c r="AY852">
        <v>4</v>
      </c>
      <c r="AZ852">
        <v>34</v>
      </c>
      <c r="BA852">
        <v>1</v>
      </c>
    </row>
    <row r="853" spans="15:53" hidden="1" x14ac:dyDescent="0.15">
      <c r="O853" s="26"/>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AR853" s="26"/>
      <c r="AS853" s="26"/>
      <c r="AT853" s="26"/>
      <c r="AW853" s="179">
        <v>35346</v>
      </c>
      <c r="AX853">
        <v>13</v>
      </c>
      <c r="AY853">
        <v>4</v>
      </c>
      <c r="AZ853">
        <v>35</v>
      </c>
      <c r="BA853">
        <v>9</v>
      </c>
    </row>
    <row r="854" spans="15:53" hidden="1" x14ac:dyDescent="0.15">
      <c r="O854" s="26"/>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AR854" s="26"/>
      <c r="AS854" s="26"/>
      <c r="AT854" s="26"/>
      <c r="AW854" s="179">
        <v>35376</v>
      </c>
      <c r="AX854">
        <v>13</v>
      </c>
      <c r="AY854">
        <v>4</v>
      </c>
      <c r="AZ854">
        <v>36</v>
      </c>
      <c r="BA854">
        <v>8</v>
      </c>
    </row>
    <row r="855" spans="15:53" hidden="1" x14ac:dyDescent="0.15">
      <c r="O855" s="26"/>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AR855" s="26"/>
      <c r="AS855" s="26"/>
      <c r="AT855" s="26"/>
      <c r="AW855" s="179">
        <v>35406</v>
      </c>
      <c r="AX855">
        <v>13</v>
      </c>
      <c r="AY855">
        <v>4</v>
      </c>
      <c r="AZ855">
        <v>37</v>
      </c>
      <c r="BA855">
        <v>7</v>
      </c>
    </row>
    <row r="856" spans="15:53" hidden="1" x14ac:dyDescent="0.15">
      <c r="O856" s="26"/>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AR856" s="26"/>
      <c r="AS856" s="26"/>
      <c r="AT856" s="26"/>
      <c r="AW856" s="179">
        <v>35435</v>
      </c>
      <c r="AX856">
        <v>13</v>
      </c>
      <c r="AY856">
        <v>4</v>
      </c>
      <c r="AZ856">
        <v>38</v>
      </c>
      <c r="BA856">
        <v>6</v>
      </c>
    </row>
    <row r="857" spans="15:53" hidden="1" x14ac:dyDescent="0.15">
      <c r="O857" s="26"/>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c r="AO857" s="26"/>
      <c r="AP857" s="26"/>
      <c r="AQ857" s="26"/>
      <c r="AR857" s="26"/>
      <c r="AS857" s="26"/>
      <c r="AT857" s="26"/>
      <c r="AW857" s="179">
        <v>35465</v>
      </c>
      <c r="AX857">
        <v>14</v>
      </c>
      <c r="AY857">
        <v>3</v>
      </c>
      <c r="AZ857">
        <v>39</v>
      </c>
      <c r="BA857">
        <v>5</v>
      </c>
    </row>
    <row r="858" spans="15:53" hidden="1" x14ac:dyDescent="0.15">
      <c r="O858" s="26"/>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AR858" s="26"/>
      <c r="AS858" s="26"/>
      <c r="AT858" s="26"/>
      <c r="AW858" s="179">
        <v>35494</v>
      </c>
      <c r="AX858">
        <v>14</v>
      </c>
      <c r="AY858">
        <v>3</v>
      </c>
      <c r="AZ858">
        <v>40</v>
      </c>
      <c r="BA858">
        <v>4</v>
      </c>
    </row>
    <row r="859" spans="15:53" hidden="1" x14ac:dyDescent="0.15">
      <c r="O859" s="26"/>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AR859" s="26"/>
      <c r="AS859" s="26"/>
      <c r="AT859" s="26"/>
      <c r="AW859" s="179">
        <v>35525</v>
      </c>
      <c r="AX859">
        <v>14</v>
      </c>
      <c r="AY859">
        <v>3</v>
      </c>
      <c r="AZ859">
        <v>41</v>
      </c>
      <c r="BA859">
        <v>3</v>
      </c>
    </row>
    <row r="860" spans="15:53" hidden="1" x14ac:dyDescent="0.15">
      <c r="O860" s="26"/>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AR860" s="26"/>
      <c r="AS860" s="26"/>
      <c r="AT860" s="26"/>
      <c r="AW860" s="179">
        <v>35555</v>
      </c>
      <c r="AX860">
        <v>14</v>
      </c>
      <c r="AY860">
        <v>3</v>
      </c>
      <c r="AZ860">
        <v>42</v>
      </c>
      <c r="BA860">
        <v>2</v>
      </c>
    </row>
    <row r="861" spans="15:53" hidden="1" x14ac:dyDescent="0.15">
      <c r="O861" s="26"/>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AR861" s="26"/>
      <c r="AS861" s="26"/>
      <c r="AT861" s="26"/>
      <c r="AW861" s="179">
        <v>35587</v>
      </c>
      <c r="AX861">
        <v>14</v>
      </c>
      <c r="AY861">
        <v>3</v>
      </c>
      <c r="AZ861">
        <v>43</v>
      </c>
      <c r="BA861">
        <v>1</v>
      </c>
    </row>
    <row r="862" spans="15:53" hidden="1" x14ac:dyDescent="0.15">
      <c r="O862" s="26"/>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AR862" s="26"/>
      <c r="AS862" s="26"/>
      <c r="AT862" s="26"/>
      <c r="AW862" s="179">
        <v>35618</v>
      </c>
      <c r="AX862">
        <v>14</v>
      </c>
      <c r="AY862">
        <v>3</v>
      </c>
      <c r="AZ862">
        <v>44</v>
      </c>
      <c r="BA862">
        <v>9</v>
      </c>
    </row>
    <row r="863" spans="15:53" hidden="1" x14ac:dyDescent="0.15">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c r="AS863" s="26"/>
      <c r="AT863" s="26"/>
      <c r="AW863" s="179">
        <v>35649</v>
      </c>
      <c r="AX863">
        <v>14</v>
      </c>
      <c r="AY863">
        <v>3</v>
      </c>
      <c r="AZ863">
        <v>45</v>
      </c>
      <c r="BA863">
        <v>8</v>
      </c>
    </row>
    <row r="864" spans="15:53" hidden="1" x14ac:dyDescent="0.15">
      <c r="O864" s="26"/>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AR864" s="26"/>
      <c r="AS864" s="26"/>
      <c r="AT864" s="26"/>
      <c r="AW864" s="179">
        <v>35680</v>
      </c>
      <c r="AX864">
        <v>14</v>
      </c>
      <c r="AY864">
        <v>3</v>
      </c>
      <c r="AZ864">
        <v>46</v>
      </c>
      <c r="BA864">
        <v>7</v>
      </c>
    </row>
    <row r="865" spans="15:53" hidden="1" x14ac:dyDescent="0.15">
      <c r="O865" s="26"/>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AR865" s="26"/>
      <c r="AS865" s="26"/>
      <c r="AT865" s="26"/>
      <c r="AW865" s="179">
        <v>35711</v>
      </c>
      <c r="AX865">
        <v>14</v>
      </c>
      <c r="AY865">
        <v>3</v>
      </c>
      <c r="AZ865">
        <v>47</v>
      </c>
      <c r="BA865">
        <v>6</v>
      </c>
    </row>
    <row r="866" spans="15:53" hidden="1" x14ac:dyDescent="0.15">
      <c r="O866" s="26"/>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AR866" s="26"/>
      <c r="AS866" s="26"/>
      <c r="AT866" s="26"/>
      <c r="AW866" s="179">
        <v>35741</v>
      </c>
      <c r="AX866">
        <v>14</v>
      </c>
      <c r="AY866">
        <v>3</v>
      </c>
      <c r="AZ866">
        <v>48</v>
      </c>
      <c r="BA866">
        <v>5</v>
      </c>
    </row>
    <row r="867" spans="15:53" hidden="1" x14ac:dyDescent="0.15">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AR867" s="26"/>
      <c r="AS867" s="26"/>
      <c r="AT867" s="26"/>
      <c r="AW867" s="179">
        <v>35771</v>
      </c>
      <c r="AX867">
        <v>14</v>
      </c>
      <c r="AY867">
        <v>3</v>
      </c>
      <c r="AZ867">
        <v>49</v>
      </c>
      <c r="BA867">
        <v>4</v>
      </c>
    </row>
    <row r="868" spans="15:53" hidden="1" x14ac:dyDescent="0.15">
      <c r="O868" s="26"/>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AR868" s="26"/>
      <c r="AS868" s="26"/>
      <c r="AT868" s="26"/>
      <c r="AW868" s="179">
        <v>35800</v>
      </c>
      <c r="AX868">
        <v>14</v>
      </c>
      <c r="AY868">
        <v>3</v>
      </c>
      <c r="AZ868">
        <v>50</v>
      </c>
      <c r="BA868">
        <v>3</v>
      </c>
    </row>
    <row r="869" spans="15:53" hidden="1" x14ac:dyDescent="0.15">
      <c r="O869" s="26"/>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AR869" s="26"/>
      <c r="AS869" s="26"/>
      <c r="AT869" s="26"/>
      <c r="AW869" s="179">
        <v>35830</v>
      </c>
      <c r="AX869">
        <v>15</v>
      </c>
      <c r="AY869">
        <v>2</v>
      </c>
      <c r="AZ869">
        <v>51</v>
      </c>
      <c r="BA869">
        <v>2</v>
      </c>
    </row>
    <row r="870" spans="15:53" hidden="1" x14ac:dyDescent="0.15">
      <c r="O870" s="26"/>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AR870" s="26"/>
      <c r="AS870" s="26"/>
      <c r="AT870" s="26"/>
      <c r="AW870" s="179">
        <v>35860</v>
      </c>
      <c r="AX870">
        <v>15</v>
      </c>
      <c r="AY870">
        <v>2</v>
      </c>
      <c r="AZ870">
        <v>52</v>
      </c>
      <c r="BA870">
        <v>1</v>
      </c>
    </row>
    <row r="871" spans="15:53" hidden="1" x14ac:dyDescent="0.15">
      <c r="O871" s="26"/>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AR871" s="26"/>
      <c r="AS871" s="26"/>
      <c r="AT871" s="26"/>
      <c r="AW871" s="179">
        <v>35890</v>
      </c>
      <c r="AX871">
        <v>15</v>
      </c>
      <c r="AY871">
        <v>2</v>
      </c>
      <c r="AZ871">
        <v>53</v>
      </c>
      <c r="BA871">
        <v>9</v>
      </c>
    </row>
    <row r="872" spans="15:53" hidden="1" x14ac:dyDescent="0.15">
      <c r="O872" s="26"/>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c r="AS872" s="26"/>
      <c r="AT872" s="26"/>
      <c r="AW872" s="179">
        <v>35921</v>
      </c>
      <c r="AX872">
        <v>15</v>
      </c>
      <c r="AY872">
        <v>2</v>
      </c>
      <c r="AZ872">
        <v>54</v>
      </c>
      <c r="BA872">
        <v>8</v>
      </c>
    </row>
    <row r="873" spans="15:53" hidden="1" x14ac:dyDescent="0.15">
      <c r="O873" s="26"/>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c r="AS873" s="26"/>
      <c r="AT873" s="26"/>
      <c r="AW873" s="179">
        <v>35952</v>
      </c>
      <c r="AX873">
        <v>15</v>
      </c>
      <c r="AY873">
        <v>2</v>
      </c>
      <c r="AZ873">
        <v>55</v>
      </c>
      <c r="BA873">
        <v>7</v>
      </c>
    </row>
    <row r="874" spans="15:53" hidden="1" x14ac:dyDescent="0.15">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AR874" s="26"/>
      <c r="AS874" s="26"/>
      <c r="AT874" s="26"/>
      <c r="AW874" s="179">
        <v>35983</v>
      </c>
      <c r="AX874">
        <v>15</v>
      </c>
      <c r="AY874">
        <v>2</v>
      </c>
      <c r="AZ874">
        <v>56</v>
      </c>
      <c r="BA874">
        <v>6</v>
      </c>
    </row>
    <row r="875" spans="15:53" hidden="1" x14ac:dyDescent="0.15">
      <c r="O875" s="26"/>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AR875" s="26"/>
      <c r="AS875" s="26"/>
      <c r="AT875" s="26"/>
      <c r="AW875" s="179">
        <v>36015</v>
      </c>
      <c r="AX875">
        <v>15</v>
      </c>
      <c r="AY875">
        <v>2</v>
      </c>
      <c r="AZ875">
        <v>57</v>
      </c>
      <c r="BA875">
        <v>5</v>
      </c>
    </row>
    <row r="876" spans="15:53" hidden="1" x14ac:dyDescent="0.15">
      <c r="O876" s="26"/>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AR876" s="26"/>
      <c r="AS876" s="26"/>
      <c r="AT876" s="26"/>
      <c r="AW876" s="179">
        <v>36046</v>
      </c>
      <c r="AX876">
        <v>15</v>
      </c>
      <c r="AY876">
        <v>2</v>
      </c>
      <c r="AZ876">
        <v>58</v>
      </c>
      <c r="BA876">
        <v>4</v>
      </c>
    </row>
    <row r="877" spans="15:53" hidden="1" x14ac:dyDescent="0.15">
      <c r="O877" s="26"/>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AR877" s="26"/>
      <c r="AS877" s="26"/>
      <c r="AT877" s="26"/>
      <c r="AW877" s="179">
        <v>36076</v>
      </c>
      <c r="AX877">
        <v>15</v>
      </c>
      <c r="AY877">
        <v>2</v>
      </c>
      <c r="AZ877">
        <v>59</v>
      </c>
      <c r="BA877">
        <v>3</v>
      </c>
    </row>
    <row r="878" spans="15:53" hidden="1" x14ac:dyDescent="0.15">
      <c r="O878" s="26"/>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AR878" s="26"/>
      <c r="AS878" s="26"/>
      <c r="AT878" s="26"/>
      <c r="AW878" s="179">
        <v>36107</v>
      </c>
      <c r="AX878">
        <v>15</v>
      </c>
      <c r="AY878">
        <v>2</v>
      </c>
      <c r="AZ878">
        <v>60</v>
      </c>
      <c r="BA878">
        <v>2</v>
      </c>
    </row>
    <row r="879" spans="15:53" hidden="1" x14ac:dyDescent="0.15">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c r="AT879" s="26"/>
      <c r="AW879" s="179">
        <v>36136</v>
      </c>
      <c r="AX879">
        <v>15</v>
      </c>
      <c r="AY879">
        <v>2</v>
      </c>
      <c r="AZ879">
        <v>1</v>
      </c>
      <c r="BA879">
        <v>1</v>
      </c>
    </row>
    <row r="880" spans="15:53" hidden="1" x14ac:dyDescent="0.15">
      <c r="O880" s="26"/>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AR880" s="26"/>
      <c r="AS880" s="26"/>
      <c r="AT880" s="26"/>
      <c r="AW880" s="179">
        <v>36166</v>
      </c>
      <c r="AX880">
        <v>15</v>
      </c>
      <c r="AY880">
        <v>2</v>
      </c>
      <c r="AZ880">
        <v>2</v>
      </c>
      <c r="BA880">
        <v>9</v>
      </c>
    </row>
    <row r="881" spans="15:53" hidden="1" x14ac:dyDescent="0.15">
      <c r="O881" s="26"/>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AR881" s="26"/>
      <c r="AS881" s="26"/>
      <c r="AT881" s="26"/>
      <c r="AW881" s="179">
        <v>36195</v>
      </c>
      <c r="AX881">
        <v>16</v>
      </c>
      <c r="AY881">
        <v>1</v>
      </c>
      <c r="AZ881">
        <v>3</v>
      </c>
      <c r="BA881">
        <v>8</v>
      </c>
    </row>
    <row r="882" spans="15:53" hidden="1" x14ac:dyDescent="0.15">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AR882" s="26"/>
      <c r="AS882" s="26"/>
      <c r="AT882" s="26"/>
      <c r="AW882" s="179">
        <v>36225</v>
      </c>
      <c r="AX882">
        <v>16</v>
      </c>
      <c r="AY882">
        <v>1</v>
      </c>
      <c r="AZ882">
        <v>4</v>
      </c>
      <c r="BA882">
        <v>7</v>
      </c>
    </row>
    <row r="883" spans="15:53" hidden="1" x14ac:dyDescent="0.15">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c r="AS883" s="26"/>
      <c r="AT883" s="26"/>
      <c r="AW883" s="179">
        <v>36255</v>
      </c>
      <c r="AX883">
        <v>16</v>
      </c>
      <c r="AY883">
        <v>1</v>
      </c>
      <c r="AZ883">
        <v>5</v>
      </c>
      <c r="BA883">
        <v>6</v>
      </c>
    </row>
    <row r="884" spans="15:53" hidden="1" x14ac:dyDescent="0.15">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c r="AS884" s="26"/>
      <c r="AT884" s="26"/>
      <c r="AW884" s="179">
        <v>36286</v>
      </c>
      <c r="AX884">
        <v>16</v>
      </c>
      <c r="AY884">
        <v>1</v>
      </c>
      <c r="AZ884">
        <v>6</v>
      </c>
      <c r="BA884">
        <v>5</v>
      </c>
    </row>
    <row r="885" spans="15:53" hidden="1" x14ac:dyDescent="0.15">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c r="AS885" s="26"/>
      <c r="AT885" s="26"/>
      <c r="AW885" s="179">
        <v>36317</v>
      </c>
      <c r="AX885">
        <v>16</v>
      </c>
      <c r="AY885">
        <v>1</v>
      </c>
      <c r="AZ885">
        <v>7</v>
      </c>
      <c r="BA885">
        <v>4</v>
      </c>
    </row>
    <row r="886" spans="15:53" hidden="1" x14ac:dyDescent="0.15">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c r="AS886" s="26"/>
      <c r="AT886" s="26"/>
      <c r="AW886" s="179">
        <v>36348</v>
      </c>
      <c r="AX886">
        <v>16</v>
      </c>
      <c r="AY886">
        <v>1</v>
      </c>
      <c r="AZ886">
        <v>8</v>
      </c>
      <c r="BA886">
        <v>3</v>
      </c>
    </row>
    <row r="887" spans="15:53" hidden="1" x14ac:dyDescent="0.15">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c r="AS887" s="26"/>
      <c r="AT887" s="26"/>
      <c r="AW887" s="179">
        <v>36380</v>
      </c>
      <c r="AX887">
        <v>16</v>
      </c>
      <c r="AY887">
        <v>1</v>
      </c>
      <c r="AZ887">
        <v>9</v>
      </c>
      <c r="BA887">
        <v>2</v>
      </c>
    </row>
    <row r="888" spans="15:53" hidden="1" x14ac:dyDescent="0.15">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c r="AS888" s="26"/>
      <c r="AT888" s="26"/>
      <c r="AW888" s="179">
        <v>36411</v>
      </c>
      <c r="AX888">
        <v>16</v>
      </c>
      <c r="AY888">
        <v>1</v>
      </c>
      <c r="AZ888">
        <v>10</v>
      </c>
      <c r="BA888">
        <v>1</v>
      </c>
    </row>
    <row r="889" spans="15:53" hidden="1" x14ac:dyDescent="0.15">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c r="AS889" s="26"/>
      <c r="AT889" s="26"/>
      <c r="AW889" s="179">
        <v>36442</v>
      </c>
      <c r="AX889">
        <v>16</v>
      </c>
      <c r="AY889">
        <v>1</v>
      </c>
      <c r="AZ889">
        <v>11</v>
      </c>
      <c r="BA889">
        <v>9</v>
      </c>
    </row>
    <row r="890" spans="15:53" hidden="1" x14ac:dyDescent="0.15">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c r="AS890" s="26"/>
      <c r="AT890" s="26"/>
      <c r="AW890" s="179">
        <v>36472</v>
      </c>
      <c r="AX890">
        <v>16</v>
      </c>
      <c r="AY890">
        <v>1</v>
      </c>
      <c r="AZ890">
        <v>12</v>
      </c>
      <c r="BA890">
        <v>8</v>
      </c>
    </row>
    <row r="891" spans="15:53" hidden="1" x14ac:dyDescent="0.15">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c r="AS891" s="26"/>
      <c r="AT891" s="26"/>
      <c r="AW891" s="179">
        <v>36501</v>
      </c>
      <c r="AX891">
        <v>16</v>
      </c>
      <c r="AY891">
        <v>1</v>
      </c>
      <c r="AZ891">
        <v>13</v>
      </c>
      <c r="BA891">
        <v>7</v>
      </c>
    </row>
    <row r="892" spans="15:53" hidden="1" x14ac:dyDescent="0.15">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c r="AT892" s="26"/>
      <c r="AW892" s="179">
        <v>36531</v>
      </c>
      <c r="AX892">
        <v>16</v>
      </c>
      <c r="AY892">
        <v>1</v>
      </c>
      <c r="AZ892">
        <v>14</v>
      </c>
      <c r="BA892">
        <v>6</v>
      </c>
    </row>
    <row r="893" spans="15:53" hidden="1" x14ac:dyDescent="0.15">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c r="AS893" s="26"/>
      <c r="AT893" s="26"/>
      <c r="AW893" s="179">
        <v>36560</v>
      </c>
      <c r="AX893">
        <v>17</v>
      </c>
      <c r="AY893">
        <v>9</v>
      </c>
      <c r="AZ893">
        <v>15</v>
      </c>
      <c r="BA893">
        <v>5</v>
      </c>
    </row>
    <row r="894" spans="15:53" hidden="1" x14ac:dyDescent="0.15">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c r="AS894" s="26"/>
      <c r="AT894" s="26"/>
      <c r="AW894" s="179">
        <v>36590</v>
      </c>
      <c r="AX894">
        <v>17</v>
      </c>
      <c r="AY894">
        <v>9</v>
      </c>
      <c r="AZ894">
        <v>16</v>
      </c>
      <c r="BA894">
        <v>4</v>
      </c>
    </row>
    <row r="895" spans="15:53" hidden="1" x14ac:dyDescent="0.15">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c r="AS895" s="26"/>
      <c r="AT895" s="26"/>
      <c r="AW895" s="179">
        <v>36620</v>
      </c>
      <c r="AX895">
        <v>17</v>
      </c>
      <c r="AY895">
        <v>9</v>
      </c>
      <c r="AZ895">
        <v>17</v>
      </c>
      <c r="BA895">
        <v>3</v>
      </c>
    </row>
    <row r="896" spans="15:53" hidden="1" x14ac:dyDescent="0.15">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c r="AS896" s="26"/>
      <c r="AT896" s="26"/>
      <c r="AW896" s="179">
        <v>36651</v>
      </c>
      <c r="AX896">
        <v>17</v>
      </c>
      <c r="AY896">
        <v>9</v>
      </c>
      <c r="AZ896">
        <v>18</v>
      </c>
      <c r="BA896">
        <v>2</v>
      </c>
    </row>
    <row r="897" spans="15:53" hidden="1" x14ac:dyDescent="0.15">
      <c r="O897" s="26"/>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AR897" s="26"/>
      <c r="AS897" s="26"/>
      <c r="AT897" s="26"/>
      <c r="AW897" s="179">
        <v>36682</v>
      </c>
      <c r="AX897">
        <v>17</v>
      </c>
      <c r="AY897">
        <v>9</v>
      </c>
      <c r="AZ897">
        <v>19</v>
      </c>
      <c r="BA897">
        <v>1</v>
      </c>
    </row>
    <row r="898" spans="15:53" hidden="1" x14ac:dyDescent="0.15">
      <c r="O898" s="26"/>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AR898" s="26"/>
      <c r="AS898" s="26"/>
      <c r="AT898" s="26"/>
      <c r="AW898" s="179">
        <v>36714</v>
      </c>
      <c r="AX898">
        <v>17</v>
      </c>
      <c r="AY898">
        <v>9</v>
      </c>
      <c r="AZ898">
        <v>20</v>
      </c>
      <c r="BA898">
        <v>9</v>
      </c>
    </row>
    <row r="899" spans="15:53" hidden="1" x14ac:dyDescent="0.15">
      <c r="O899" s="26"/>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AR899" s="26"/>
      <c r="AS899" s="26"/>
      <c r="AT899" s="26"/>
      <c r="AW899" s="179">
        <v>36745</v>
      </c>
      <c r="AX899">
        <v>17</v>
      </c>
      <c r="AY899">
        <v>9</v>
      </c>
      <c r="AZ899">
        <v>21</v>
      </c>
      <c r="BA899">
        <v>8</v>
      </c>
    </row>
    <row r="900" spans="15:53" hidden="1" x14ac:dyDescent="0.15">
      <c r="O900" s="26"/>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AR900" s="26"/>
      <c r="AS900" s="26"/>
      <c r="AT900" s="26"/>
      <c r="AW900" s="179">
        <v>36776</v>
      </c>
      <c r="AX900">
        <v>17</v>
      </c>
      <c r="AY900">
        <v>9</v>
      </c>
      <c r="AZ900">
        <v>22</v>
      </c>
      <c r="BA900">
        <v>7</v>
      </c>
    </row>
    <row r="901" spans="15:53" hidden="1" x14ac:dyDescent="0.15">
      <c r="O901" s="26"/>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AR901" s="26"/>
      <c r="AS901" s="26"/>
      <c r="AT901" s="26"/>
      <c r="AW901" s="179">
        <v>36807</v>
      </c>
      <c r="AX901">
        <v>17</v>
      </c>
      <c r="AY901">
        <v>9</v>
      </c>
      <c r="AZ901">
        <v>23</v>
      </c>
      <c r="BA901">
        <v>6</v>
      </c>
    </row>
    <row r="902" spans="15:53" hidden="1" x14ac:dyDescent="0.15">
      <c r="O902" s="26"/>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AR902" s="26"/>
      <c r="AS902" s="26"/>
      <c r="AT902" s="26"/>
      <c r="AW902" s="179">
        <v>36837</v>
      </c>
      <c r="AX902">
        <v>17</v>
      </c>
      <c r="AY902">
        <v>9</v>
      </c>
      <c r="AZ902">
        <v>24</v>
      </c>
      <c r="BA902">
        <v>5</v>
      </c>
    </row>
    <row r="903" spans="15:53" hidden="1" x14ac:dyDescent="0.15">
      <c r="O903" s="26"/>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AR903" s="26"/>
      <c r="AS903" s="26"/>
      <c r="AT903" s="26"/>
      <c r="AW903" s="179">
        <v>36867</v>
      </c>
      <c r="AX903">
        <v>17</v>
      </c>
      <c r="AY903">
        <v>9</v>
      </c>
      <c r="AZ903">
        <v>25</v>
      </c>
      <c r="BA903">
        <v>4</v>
      </c>
    </row>
    <row r="904" spans="15:53" hidden="1" x14ac:dyDescent="0.15">
      <c r="O904" s="26"/>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AR904" s="26"/>
      <c r="AS904" s="26"/>
      <c r="AT904" s="26"/>
      <c r="AW904" s="179">
        <v>36896</v>
      </c>
      <c r="AX904">
        <v>17</v>
      </c>
      <c r="AY904">
        <v>9</v>
      </c>
      <c r="AZ904">
        <v>26</v>
      </c>
      <c r="BA904">
        <v>3</v>
      </c>
    </row>
    <row r="905" spans="15:53" hidden="1" x14ac:dyDescent="0.15">
      <c r="O905" s="26"/>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AR905" s="26"/>
      <c r="AS905" s="26"/>
      <c r="AT905" s="26"/>
      <c r="AW905" s="179">
        <v>36926</v>
      </c>
      <c r="AX905">
        <v>18</v>
      </c>
      <c r="AY905">
        <v>8</v>
      </c>
      <c r="AZ905">
        <v>27</v>
      </c>
      <c r="BA905">
        <v>2</v>
      </c>
    </row>
    <row r="906" spans="15:53" hidden="1" x14ac:dyDescent="0.15">
      <c r="O906" s="26"/>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AR906" s="26"/>
      <c r="AS906" s="26"/>
      <c r="AT906" s="26"/>
      <c r="AW906" s="179">
        <v>36955</v>
      </c>
      <c r="AX906">
        <v>18</v>
      </c>
      <c r="AY906">
        <v>8</v>
      </c>
      <c r="AZ906">
        <v>28</v>
      </c>
      <c r="BA906">
        <v>1</v>
      </c>
    </row>
    <row r="907" spans="15:53" hidden="1" x14ac:dyDescent="0.15">
      <c r="O907" s="26"/>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AR907" s="26"/>
      <c r="AS907" s="26"/>
      <c r="AT907" s="26"/>
      <c r="AW907" s="179">
        <v>36986</v>
      </c>
      <c r="AX907">
        <v>18</v>
      </c>
      <c r="AY907">
        <v>8</v>
      </c>
      <c r="AZ907">
        <v>29</v>
      </c>
      <c r="BA907">
        <v>9</v>
      </c>
    </row>
    <row r="908" spans="15:53" hidden="1" x14ac:dyDescent="0.15">
      <c r="O908" s="26"/>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AR908" s="26"/>
      <c r="AS908" s="26"/>
      <c r="AT908" s="26"/>
      <c r="AW908" s="179">
        <v>37016</v>
      </c>
      <c r="AX908">
        <v>18</v>
      </c>
      <c r="AY908">
        <v>8</v>
      </c>
      <c r="AZ908">
        <v>30</v>
      </c>
      <c r="BA908">
        <v>8</v>
      </c>
    </row>
    <row r="909" spans="15:53" hidden="1" x14ac:dyDescent="0.15">
      <c r="O909" s="26"/>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AR909" s="26"/>
      <c r="AS909" s="26"/>
      <c r="AT909" s="26"/>
      <c r="AW909" s="179">
        <v>37047</v>
      </c>
      <c r="AX909">
        <v>18</v>
      </c>
      <c r="AY909">
        <v>8</v>
      </c>
      <c r="AZ909">
        <v>31</v>
      </c>
      <c r="BA909">
        <v>7</v>
      </c>
    </row>
    <row r="910" spans="15:53" hidden="1" x14ac:dyDescent="0.15">
      <c r="O910" s="26"/>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AR910" s="26"/>
      <c r="AS910" s="26"/>
      <c r="AT910" s="26"/>
      <c r="AW910" s="179">
        <v>37079</v>
      </c>
      <c r="AX910">
        <v>18</v>
      </c>
      <c r="AY910">
        <v>8</v>
      </c>
      <c r="AZ910">
        <v>32</v>
      </c>
      <c r="BA910">
        <v>6</v>
      </c>
    </row>
    <row r="911" spans="15:53" hidden="1" x14ac:dyDescent="0.15">
      <c r="O911" s="26"/>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AR911" s="26"/>
      <c r="AS911" s="26"/>
      <c r="AT911" s="26"/>
      <c r="AW911" s="179">
        <v>37110</v>
      </c>
      <c r="AX911">
        <v>18</v>
      </c>
      <c r="AY911">
        <v>8</v>
      </c>
      <c r="AZ911">
        <v>33</v>
      </c>
      <c r="BA911">
        <v>5</v>
      </c>
    </row>
    <row r="912" spans="15:53" hidden="1" x14ac:dyDescent="0.15">
      <c r="O912" s="26"/>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AR912" s="26"/>
      <c r="AS912" s="26"/>
      <c r="AT912" s="26"/>
      <c r="AW912" s="179">
        <v>37141</v>
      </c>
      <c r="AX912">
        <v>18</v>
      </c>
      <c r="AY912">
        <v>8</v>
      </c>
      <c r="AZ912">
        <v>34</v>
      </c>
      <c r="BA912">
        <v>4</v>
      </c>
    </row>
    <row r="913" spans="15:53" hidden="1" x14ac:dyDescent="0.15">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c r="AS913" s="26"/>
      <c r="AT913" s="26"/>
      <c r="AW913" s="179">
        <v>37172</v>
      </c>
      <c r="AX913">
        <v>18</v>
      </c>
      <c r="AY913">
        <v>8</v>
      </c>
      <c r="AZ913">
        <v>35</v>
      </c>
      <c r="BA913">
        <v>3</v>
      </c>
    </row>
    <row r="914" spans="15:53" hidden="1" x14ac:dyDescent="0.15">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AR914" s="26"/>
      <c r="AS914" s="26"/>
      <c r="AT914" s="26"/>
      <c r="AW914" s="179">
        <v>37202</v>
      </c>
      <c r="AX914">
        <v>18</v>
      </c>
      <c r="AY914">
        <v>8</v>
      </c>
      <c r="AZ914">
        <v>36</v>
      </c>
      <c r="BA914">
        <v>2</v>
      </c>
    </row>
    <row r="915" spans="15:53" hidden="1" x14ac:dyDescent="0.15">
      <c r="O915" s="26"/>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AR915" s="26"/>
      <c r="AS915" s="26"/>
      <c r="AT915" s="26"/>
      <c r="AW915" s="179">
        <v>37232</v>
      </c>
      <c r="AX915">
        <v>18</v>
      </c>
      <c r="AY915">
        <v>8</v>
      </c>
      <c r="AZ915">
        <v>37</v>
      </c>
      <c r="BA915">
        <v>1</v>
      </c>
    </row>
    <row r="916" spans="15:53" hidden="1" x14ac:dyDescent="0.15">
      <c r="O916" s="26"/>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AR916" s="26"/>
      <c r="AS916" s="26"/>
      <c r="AT916" s="26"/>
      <c r="AW916" s="179">
        <v>37261</v>
      </c>
      <c r="AX916">
        <v>18</v>
      </c>
      <c r="AY916">
        <v>8</v>
      </c>
      <c r="AZ916">
        <v>38</v>
      </c>
      <c r="BA916">
        <v>9</v>
      </c>
    </row>
    <row r="917" spans="15:53" hidden="1" x14ac:dyDescent="0.15">
      <c r="O917" s="26"/>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AR917" s="26"/>
      <c r="AS917" s="26"/>
      <c r="AT917" s="26"/>
      <c r="AW917" s="179">
        <v>37291</v>
      </c>
      <c r="AX917">
        <v>19</v>
      </c>
      <c r="AY917">
        <v>7</v>
      </c>
      <c r="AZ917">
        <v>39</v>
      </c>
      <c r="BA917">
        <v>8</v>
      </c>
    </row>
    <row r="918" spans="15:53" hidden="1" x14ac:dyDescent="0.15">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AR918" s="26"/>
      <c r="AS918" s="26"/>
      <c r="AT918" s="26"/>
      <c r="AW918" s="179">
        <v>37321</v>
      </c>
      <c r="AX918">
        <v>19</v>
      </c>
      <c r="AY918">
        <v>7</v>
      </c>
      <c r="AZ918">
        <v>40</v>
      </c>
      <c r="BA918">
        <v>7</v>
      </c>
    </row>
    <row r="919" spans="15:53" hidden="1" x14ac:dyDescent="0.15">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c r="AS919" s="26"/>
      <c r="AT919" s="26"/>
      <c r="AW919" s="179">
        <v>37351</v>
      </c>
      <c r="AX919">
        <v>19</v>
      </c>
      <c r="AY919">
        <v>7</v>
      </c>
      <c r="AZ919">
        <v>41</v>
      </c>
      <c r="BA919">
        <v>6</v>
      </c>
    </row>
    <row r="920" spans="15:53" hidden="1" x14ac:dyDescent="0.15">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c r="AS920" s="26"/>
      <c r="AT920" s="26"/>
      <c r="AW920" s="179">
        <v>37382</v>
      </c>
      <c r="AX920">
        <v>19</v>
      </c>
      <c r="AY920">
        <v>7</v>
      </c>
      <c r="AZ920">
        <v>42</v>
      </c>
      <c r="BA920">
        <v>5</v>
      </c>
    </row>
    <row r="921" spans="15:53" hidden="1" x14ac:dyDescent="0.15">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c r="AS921" s="26"/>
      <c r="AT921" s="26"/>
      <c r="AW921" s="179">
        <v>37413</v>
      </c>
      <c r="AX921">
        <v>19</v>
      </c>
      <c r="AY921">
        <v>7</v>
      </c>
      <c r="AZ921">
        <v>43</v>
      </c>
      <c r="BA921">
        <v>4</v>
      </c>
    </row>
    <row r="922" spans="15:53" hidden="1" x14ac:dyDescent="0.15">
      <c r="O922" s="26"/>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AR922" s="26"/>
      <c r="AS922" s="26"/>
      <c r="AT922" s="26"/>
      <c r="AW922" s="179">
        <v>37444</v>
      </c>
      <c r="AX922">
        <v>19</v>
      </c>
      <c r="AY922">
        <v>7</v>
      </c>
      <c r="AZ922">
        <v>44</v>
      </c>
      <c r="BA922">
        <v>3</v>
      </c>
    </row>
    <row r="923" spans="15:53" hidden="1" x14ac:dyDescent="0.15">
      <c r="O923" s="26"/>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AR923" s="26"/>
      <c r="AS923" s="26"/>
      <c r="AT923" s="26"/>
      <c r="AW923" s="179">
        <v>37476</v>
      </c>
      <c r="AX923">
        <v>19</v>
      </c>
      <c r="AY923">
        <v>7</v>
      </c>
      <c r="AZ923">
        <v>45</v>
      </c>
      <c r="BA923">
        <v>2</v>
      </c>
    </row>
    <row r="924" spans="15:53" hidden="1" x14ac:dyDescent="0.15">
      <c r="O924" s="26"/>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AR924" s="26"/>
      <c r="AS924" s="26"/>
      <c r="AT924" s="26"/>
      <c r="AW924" s="179">
        <v>37507</v>
      </c>
      <c r="AX924">
        <v>19</v>
      </c>
      <c r="AY924">
        <v>7</v>
      </c>
      <c r="AZ924">
        <v>46</v>
      </c>
      <c r="BA924">
        <v>1</v>
      </c>
    </row>
    <row r="925" spans="15:53" hidden="1" x14ac:dyDescent="0.15">
      <c r="O925" s="26"/>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AR925" s="26"/>
      <c r="AS925" s="26"/>
      <c r="AT925" s="26"/>
      <c r="AW925" s="179">
        <v>37537</v>
      </c>
      <c r="AX925">
        <v>19</v>
      </c>
      <c r="AY925">
        <v>7</v>
      </c>
      <c r="AZ925">
        <v>47</v>
      </c>
      <c r="BA925">
        <v>9</v>
      </c>
    </row>
    <row r="926" spans="15:53" hidden="1" x14ac:dyDescent="0.15">
      <c r="O926" s="26"/>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AR926" s="26"/>
      <c r="AS926" s="26"/>
      <c r="AT926" s="26"/>
      <c r="AW926" s="179">
        <v>37567</v>
      </c>
      <c r="AX926">
        <v>19</v>
      </c>
      <c r="AY926">
        <v>7</v>
      </c>
      <c r="AZ926">
        <v>48</v>
      </c>
      <c r="BA926">
        <v>8</v>
      </c>
    </row>
    <row r="927" spans="15:53" hidden="1" x14ac:dyDescent="0.15">
      <c r="O927" s="26"/>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AR927" s="26"/>
      <c r="AS927" s="26"/>
      <c r="AT927" s="26"/>
      <c r="AW927" s="179">
        <v>37597</v>
      </c>
      <c r="AX927">
        <v>19</v>
      </c>
      <c r="AY927">
        <v>7</v>
      </c>
      <c r="AZ927">
        <v>49</v>
      </c>
      <c r="BA927">
        <v>7</v>
      </c>
    </row>
    <row r="928" spans="15:53" hidden="1" x14ac:dyDescent="0.15">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c r="AS928" s="26"/>
      <c r="AT928" s="26"/>
      <c r="AW928" s="179">
        <v>37627</v>
      </c>
      <c r="AX928">
        <v>19</v>
      </c>
      <c r="AY928">
        <v>7</v>
      </c>
      <c r="AZ928">
        <v>50</v>
      </c>
      <c r="BA928">
        <v>6</v>
      </c>
    </row>
    <row r="929" spans="15:53" hidden="1" x14ac:dyDescent="0.15">
      <c r="O929" s="26"/>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AR929" s="26"/>
      <c r="AS929" s="26"/>
      <c r="AT929" s="26"/>
      <c r="AW929" s="179">
        <v>37656</v>
      </c>
      <c r="AX929">
        <v>20</v>
      </c>
      <c r="AY929">
        <v>6</v>
      </c>
      <c r="AZ929">
        <v>51</v>
      </c>
      <c r="BA929">
        <v>5</v>
      </c>
    </row>
    <row r="930" spans="15:53" hidden="1" x14ac:dyDescent="0.15">
      <c r="O930" s="26"/>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AR930" s="26"/>
      <c r="AS930" s="26"/>
      <c r="AT930" s="26"/>
      <c r="AW930" s="179">
        <v>37686</v>
      </c>
      <c r="AX930">
        <v>20</v>
      </c>
      <c r="AY930">
        <v>6</v>
      </c>
      <c r="AZ930">
        <v>52</v>
      </c>
      <c r="BA930">
        <v>4</v>
      </c>
    </row>
    <row r="931" spans="15:53" hidden="1" x14ac:dyDescent="0.15">
      <c r="O931" s="26"/>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AR931" s="26"/>
      <c r="AS931" s="26"/>
      <c r="AT931" s="26"/>
      <c r="AW931" s="179">
        <v>37716</v>
      </c>
      <c r="AX931">
        <v>20</v>
      </c>
      <c r="AY931">
        <v>6</v>
      </c>
      <c r="AZ931">
        <v>53</v>
      </c>
      <c r="BA931">
        <v>3</v>
      </c>
    </row>
    <row r="932" spans="15:53" hidden="1" x14ac:dyDescent="0.15">
      <c r="O932" s="26"/>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AR932" s="26"/>
      <c r="AS932" s="26"/>
      <c r="AT932" s="26"/>
      <c r="AW932" s="179">
        <v>37747</v>
      </c>
      <c r="AX932">
        <v>20</v>
      </c>
      <c r="AY932">
        <v>6</v>
      </c>
      <c r="AZ932">
        <v>54</v>
      </c>
      <c r="BA932">
        <v>2</v>
      </c>
    </row>
    <row r="933" spans="15:53" hidden="1" x14ac:dyDescent="0.15">
      <c r="O933" s="26"/>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AR933" s="26"/>
      <c r="AS933" s="26"/>
      <c r="AT933" s="26"/>
      <c r="AW933" s="179">
        <v>37778</v>
      </c>
      <c r="AX933">
        <v>20</v>
      </c>
      <c r="AY933">
        <v>6</v>
      </c>
      <c r="AZ933">
        <v>55</v>
      </c>
      <c r="BA933">
        <v>1</v>
      </c>
    </row>
    <row r="934" spans="15:53" hidden="1" x14ac:dyDescent="0.15">
      <c r="O934" s="26"/>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AR934" s="26"/>
      <c r="AS934" s="26"/>
      <c r="AT934" s="26"/>
      <c r="AW934" s="179">
        <v>37809</v>
      </c>
      <c r="AX934">
        <v>20</v>
      </c>
      <c r="AY934">
        <v>6</v>
      </c>
      <c r="AZ934">
        <v>56</v>
      </c>
      <c r="BA934">
        <v>9</v>
      </c>
    </row>
    <row r="935" spans="15:53" hidden="1" x14ac:dyDescent="0.15">
      <c r="O935" s="26"/>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AR935" s="26"/>
      <c r="AS935" s="26"/>
      <c r="AT935" s="26"/>
      <c r="AW935" s="179">
        <v>37841</v>
      </c>
      <c r="AX935">
        <v>20</v>
      </c>
      <c r="AY935">
        <v>6</v>
      </c>
      <c r="AZ935">
        <v>57</v>
      </c>
      <c r="BA935">
        <v>8</v>
      </c>
    </row>
    <row r="936" spans="15:53" hidden="1" x14ac:dyDescent="0.15">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AR936" s="26"/>
      <c r="AS936" s="26"/>
      <c r="AT936" s="26"/>
      <c r="AW936" s="179">
        <v>37872</v>
      </c>
      <c r="AX936">
        <v>20</v>
      </c>
      <c r="AY936">
        <v>6</v>
      </c>
      <c r="AZ936">
        <v>58</v>
      </c>
      <c r="BA936">
        <v>7</v>
      </c>
    </row>
    <row r="937" spans="15:53" hidden="1" x14ac:dyDescent="0.15">
      <c r="O937" s="26"/>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AR937" s="26"/>
      <c r="AS937" s="26"/>
      <c r="AT937" s="26"/>
      <c r="AW937" s="179">
        <v>37903</v>
      </c>
      <c r="AX937">
        <v>20</v>
      </c>
      <c r="AY937">
        <v>6</v>
      </c>
      <c r="AZ937">
        <v>59</v>
      </c>
      <c r="BA937">
        <v>6</v>
      </c>
    </row>
    <row r="938" spans="15:53" hidden="1" x14ac:dyDescent="0.15">
      <c r="O938" s="26"/>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AR938" s="26"/>
      <c r="AS938" s="26"/>
      <c r="AT938" s="26"/>
      <c r="AW938" s="179">
        <v>37933</v>
      </c>
      <c r="AX938">
        <v>20</v>
      </c>
      <c r="AY938">
        <v>6</v>
      </c>
      <c r="AZ938">
        <v>60</v>
      </c>
      <c r="BA938">
        <v>5</v>
      </c>
    </row>
    <row r="939" spans="15:53" hidden="1" x14ac:dyDescent="0.15">
      <c r="O939" s="26"/>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AR939" s="26"/>
      <c r="AS939" s="26"/>
      <c r="AT939" s="26"/>
      <c r="AW939" s="179">
        <v>37962</v>
      </c>
      <c r="AX939">
        <v>20</v>
      </c>
      <c r="AY939">
        <v>6</v>
      </c>
      <c r="AZ939">
        <v>1</v>
      </c>
      <c r="BA939">
        <v>4</v>
      </c>
    </row>
    <row r="940" spans="15:53" hidden="1" x14ac:dyDescent="0.15">
      <c r="O940" s="26"/>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AR940" s="26"/>
      <c r="AS940" s="26"/>
      <c r="AT940" s="26"/>
      <c r="AW940" s="179">
        <v>37992</v>
      </c>
      <c r="AX940">
        <v>20</v>
      </c>
      <c r="AY940">
        <v>6</v>
      </c>
      <c r="AZ940">
        <v>2</v>
      </c>
      <c r="BA940">
        <v>3</v>
      </c>
    </row>
    <row r="941" spans="15:53" hidden="1" x14ac:dyDescent="0.15">
      <c r="O941" s="26"/>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AR941" s="26"/>
      <c r="AS941" s="26"/>
      <c r="AT941" s="26"/>
      <c r="AW941" s="179">
        <v>38021</v>
      </c>
      <c r="AX941">
        <v>21</v>
      </c>
      <c r="AY941">
        <v>5</v>
      </c>
      <c r="AZ941">
        <v>3</v>
      </c>
      <c r="BA941">
        <v>2</v>
      </c>
    </row>
    <row r="942" spans="15:53" hidden="1" x14ac:dyDescent="0.15">
      <c r="O942" s="26"/>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AR942" s="26"/>
      <c r="AS942" s="26"/>
      <c r="AT942" s="26"/>
      <c r="AW942" s="179">
        <v>38051</v>
      </c>
      <c r="AX942">
        <v>21</v>
      </c>
      <c r="AY942">
        <v>5</v>
      </c>
      <c r="AZ942">
        <v>4</v>
      </c>
      <c r="BA942">
        <v>1</v>
      </c>
    </row>
    <row r="943" spans="15:53" hidden="1" x14ac:dyDescent="0.15">
      <c r="O943" s="26"/>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AR943" s="26"/>
      <c r="AS943" s="26"/>
      <c r="AT943" s="26"/>
      <c r="AW943" s="179">
        <v>38081</v>
      </c>
      <c r="AX943">
        <v>21</v>
      </c>
      <c r="AY943">
        <v>5</v>
      </c>
      <c r="AZ943">
        <v>5</v>
      </c>
      <c r="BA943">
        <v>9</v>
      </c>
    </row>
    <row r="944" spans="15:53" hidden="1" x14ac:dyDescent="0.15">
      <c r="O944" s="26"/>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AR944" s="26"/>
      <c r="AS944" s="26"/>
      <c r="AT944" s="26"/>
      <c r="AW944" s="179">
        <v>38112</v>
      </c>
      <c r="AX944">
        <v>21</v>
      </c>
      <c r="AY944">
        <v>5</v>
      </c>
      <c r="AZ944">
        <v>6</v>
      </c>
      <c r="BA944">
        <v>8</v>
      </c>
    </row>
    <row r="945" spans="15:53" hidden="1" x14ac:dyDescent="0.15">
      <c r="O945" s="26"/>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AR945" s="26"/>
      <c r="AS945" s="26"/>
      <c r="AT945" s="26"/>
      <c r="AW945" s="179">
        <v>38143</v>
      </c>
      <c r="AX945">
        <v>21</v>
      </c>
      <c r="AY945">
        <v>5</v>
      </c>
      <c r="AZ945">
        <v>7</v>
      </c>
      <c r="BA945">
        <v>7</v>
      </c>
    </row>
    <row r="946" spans="15:53" hidden="1" x14ac:dyDescent="0.15">
      <c r="O946" s="26"/>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AR946" s="26"/>
      <c r="AS946" s="26"/>
      <c r="AT946" s="26"/>
      <c r="AW946" s="179">
        <v>38175</v>
      </c>
      <c r="AX946">
        <v>21</v>
      </c>
      <c r="AY946">
        <v>5</v>
      </c>
      <c r="AZ946">
        <v>8</v>
      </c>
      <c r="BA946">
        <v>6</v>
      </c>
    </row>
    <row r="947" spans="15:53" hidden="1" x14ac:dyDescent="0.15">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AR947" s="26"/>
      <c r="AS947" s="26"/>
      <c r="AT947" s="26"/>
      <c r="AW947" s="179">
        <v>38206</v>
      </c>
      <c r="AX947">
        <v>21</v>
      </c>
      <c r="AY947">
        <v>5</v>
      </c>
      <c r="AZ947">
        <v>9</v>
      </c>
      <c r="BA947">
        <v>5</v>
      </c>
    </row>
    <row r="948" spans="15:53" hidden="1" x14ac:dyDescent="0.15">
      <c r="O948" s="26"/>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AR948" s="26"/>
      <c r="AS948" s="26"/>
      <c r="AT948" s="26"/>
      <c r="AW948" s="179">
        <v>38237</v>
      </c>
      <c r="AX948">
        <v>21</v>
      </c>
      <c r="AY948">
        <v>5</v>
      </c>
      <c r="AZ948">
        <v>10</v>
      </c>
      <c r="BA948">
        <v>4</v>
      </c>
    </row>
    <row r="949" spans="15:53" hidden="1" x14ac:dyDescent="0.15">
      <c r="O949" s="26"/>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AR949" s="26"/>
      <c r="AS949" s="26"/>
      <c r="AT949" s="26"/>
      <c r="AW949" s="179">
        <v>38268</v>
      </c>
      <c r="AX949">
        <v>21</v>
      </c>
      <c r="AY949">
        <v>5</v>
      </c>
      <c r="AZ949">
        <v>11</v>
      </c>
      <c r="BA949">
        <v>3</v>
      </c>
    </row>
    <row r="950" spans="15:53" hidden="1" x14ac:dyDescent="0.15">
      <c r="O950" s="26"/>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AR950" s="26"/>
      <c r="AS950" s="26"/>
      <c r="AT950" s="26"/>
      <c r="AW950" s="179">
        <v>38298</v>
      </c>
      <c r="AX950">
        <v>21</v>
      </c>
      <c r="AY950">
        <v>5</v>
      </c>
      <c r="AZ950">
        <v>12</v>
      </c>
      <c r="BA950">
        <v>2</v>
      </c>
    </row>
    <row r="951" spans="15:53" hidden="1" x14ac:dyDescent="0.15">
      <c r="O951" s="26"/>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AR951" s="26"/>
      <c r="AS951" s="26"/>
      <c r="AT951" s="26"/>
      <c r="AW951" s="179">
        <v>38328</v>
      </c>
      <c r="AX951">
        <v>21</v>
      </c>
      <c r="AY951">
        <v>5</v>
      </c>
      <c r="AZ951">
        <v>13</v>
      </c>
      <c r="BA951">
        <v>1</v>
      </c>
    </row>
    <row r="952" spans="15:53" hidden="1" x14ac:dyDescent="0.15">
      <c r="O952" s="26"/>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AR952" s="26"/>
      <c r="AS952" s="26"/>
      <c r="AT952" s="26"/>
      <c r="AW952" s="179">
        <v>38357</v>
      </c>
      <c r="AX952">
        <v>21</v>
      </c>
      <c r="AY952">
        <v>5</v>
      </c>
      <c r="AZ952">
        <v>14</v>
      </c>
      <c r="BA952">
        <v>9</v>
      </c>
    </row>
    <row r="953" spans="15:53" hidden="1" x14ac:dyDescent="0.15">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AR953" s="26"/>
      <c r="AS953" s="26"/>
      <c r="AT953" s="26"/>
      <c r="AW953" s="179">
        <v>38387</v>
      </c>
      <c r="AX953">
        <v>22</v>
      </c>
      <c r="AY953">
        <v>4</v>
      </c>
      <c r="AZ953">
        <v>15</v>
      </c>
      <c r="BA953">
        <v>8</v>
      </c>
    </row>
    <row r="954" spans="15:53" hidden="1" x14ac:dyDescent="0.15">
      <c r="O954" s="26"/>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AR954" s="26"/>
      <c r="AS954" s="26"/>
      <c r="AT954" s="26"/>
      <c r="AW954" s="179">
        <v>38416</v>
      </c>
      <c r="AX954">
        <v>22</v>
      </c>
      <c r="AY954">
        <v>4</v>
      </c>
      <c r="AZ954">
        <v>16</v>
      </c>
      <c r="BA954">
        <v>7</v>
      </c>
    </row>
    <row r="955" spans="15:53" hidden="1" x14ac:dyDescent="0.15">
      <c r="O955" s="26"/>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AR955" s="26"/>
      <c r="AS955" s="26"/>
      <c r="AT955" s="26"/>
      <c r="AW955" s="179">
        <v>38447</v>
      </c>
      <c r="AX955">
        <v>22</v>
      </c>
      <c r="AY955">
        <v>4</v>
      </c>
      <c r="AZ955">
        <v>17</v>
      </c>
      <c r="BA955">
        <v>6</v>
      </c>
    </row>
    <row r="956" spans="15:53" hidden="1" x14ac:dyDescent="0.15">
      <c r="O956" s="26"/>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AR956" s="26"/>
      <c r="AS956" s="26"/>
      <c r="AT956" s="26"/>
      <c r="AW956" s="179">
        <v>38477</v>
      </c>
      <c r="AX956">
        <v>22</v>
      </c>
      <c r="AY956">
        <v>4</v>
      </c>
      <c r="AZ956">
        <v>18</v>
      </c>
      <c r="BA956">
        <v>5</v>
      </c>
    </row>
    <row r="957" spans="15:53" hidden="1" x14ac:dyDescent="0.15">
      <c r="O957" s="26"/>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AR957" s="26"/>
      <c r="AS957" s="26"/>
      <c r="AT957" s="26"/>
      <c r="AW957" s="179">
        <v>38508</v>
      </c>
      <c r="AX957">
        <v>22</v>
      </c>
      <c r="AY957">
        <v>4</v>
      </c>
      <c r="AZ957">
        <v>19</v>
      </c>
      <c r="BA957">
        <v>4</v>
      </c>
    </row>
    <row r="958" spans="15:53" hidden="1" x14ac:dyDescent="0.15">
      <c r="O958" s="26"/>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AR958" s="26"/>
      <c r="AS958" s="26"/>
      <c r="AT958" s="26"/>
      <c r="AW958" s="179">
        <v>38540</v>
      </c>
      <c r="AX958">
        <v>22</v>
      </c>
      <c r="AY958">
        <v>4</v>
      </c>
      <c r="AZ958">
        <v>20</v>
      </c>
      <c r="BA958">
        <v>3</v>
      </c>
    </row>
    <row r="959" spans="15:53" hidden="1" x14ac:dyDescent="0.15">
      <c r="O959" s="26"/>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AR959" s="26"/>
      <c r="AS959" s="26"/>
      <c r="AT959" s="26"/>
      <c r="AW959" s="179">
        <v>38571</v>
      </c>
      <c r="AX959">
        <v>22</v>
      </c>
      <c r="AY959">
        <v>4</v>
      </c>
      <c r="AZ959">
        <v>21</v>
      </c>
      <c r="BA959">
        <v>2</v>
      </c>
    </row>
    <row r="960" spans="15:53" hidden="1" x14ac:dyDescent="0.15">
      <c r="O960" s="26"/>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AR960" s="26"/>
      <c r="AS960" s="26"/>
      <c r="AT960" s="26"/>
      <c r="AW960" s="179">
        <v>38602</v>
      </c>
      <c r="AX960">
        <v>22</v>
      </c>
      <c r="AY960">
        <v>4</v>
      </c>
      <c r="AZ960">
        <v>22</v>
      </c>
      <c r="BA960">
        <v>1</v>
      </c>
    </row>
    <row r="961" spans="15:53" hidden="1" x14ac:dyDescent="0.15">
      <c r="O961" s="26"/>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AR961" s="26"/>
      <c r="AS961" s="26"/>
      <c r="AT961" s="26"/>
      <c r="AW961" s="179">
        <v>38633</v>
      </c>
      <c r="AX961">
        <v>22</v>
      </c>
      <c r="AY961">
        <v>4</v>
      </c>
      <c r="AZ961">
        <v>23</v>
      </c>
      <c r="BA961">
        <v>9</v>
      </c>
    </row>
    <row r="962" spans="15:53" hidden="1" x14ac:dyDescent="0.15">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AR962" s="26"/>
      <c r="AS962" s="26"/>
      <c r="AT962" s="26"/>
      <c r="AW962" s="179">
        <v>38663</v>
      </c>
      <c r="AX962">
        <v>22</v>
      </c>
      <c r="AY962">
        <v>4</v>
      </c>
      <c r="AZ962">
        <v>24</v>
      </c>
      <c r="BA962">
        <v>8</v>
      </c>
    </row>
    <row r="963" spans="15:53" hidden="1" x14ac:dyDescent="0.15">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c r="AT963" s="26"/>
      <c r="AW963" s="179">
        <v>38693</v>
      </c>
      <c r="AX963">
        <v>22</v>
      </c>
      <c r="AY963">
        <v>4</v>
      </c>
      <c r="AZ963">
        <v>25</v>
      </c>
      <c r="BA963">
        <v>7</v>
      </c>
    </row>
    <row r="964" spans="15:53" hidden="1" x14ac:dyDescent="0.15">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AR964" s="26"/>
      <c r="AS964" s="26"/>
      <c r="AT964" s="26"/>
      <c r="AW964" s="179">
        <v>38722</v>
      </c>
      <c r="AX964">
        <v>22</v>
      </c>
      <c r="AY964">
        <v>4</v>
      </c>
      <c r="AZ964">
        <v>26</v>
      </c>
      <c r="BA964">
        <v>6</v>
      </c>
    </row>
    <row r="965" spans="15:53" hidden="1" x14ac:dyDescent="0.15">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c r="AT965" s="26"/>
      <c r="AW965" s="179">
        <v>38752</v>
      </c>
      <c r="AX965">
        <v>23</v>
      </c>
      <c r="AY965">
        <v>3</v>
      </c>
      <c r="AZ965">
        <v>27</v>
      </c>
      <c r="BA965">
        <v>5</v>
      </c>
    </row>
    <row r="966" spans="15:53" hidden="1" x14ac:dyDescent="0.15">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AR966" s="26"/>
      <c r="AS966" s="26"/>
      <c r="AT966" s="26"/>
      <c r="AW966" s="179">
        <v>38782</v>
      </c>
      <c r="AX966">
        <v>23</v>
      </c>
      <c r="AY966">
        <v>3</v>
      </c>
      <c r="AZ966">
        <v>28</v>
      </c>
      <c r="BA966">
        <v>4</v>
      </c>
    </row>
    <row r="967" spans="15:53" hidden="1" x14ac:dyDescent="0.15">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AR967" s="26"/>
      <c r="AS967" s="26"/>
      <c r="AT967" s="26"/>
      <c r="AW967" s="179">
        <v>38812</v>
      </c>
      <c r="AX967">
        <v>23</v>
      </c>
      <c r="AY967">
        <v>3</v>
      </c>
      <c r="AZ967">
        <v>29</v>
      </c>
      <c r="BA967">
        <v>3</v>
      </c>
    </row>
    <row r="968" spans="15:53" hidden="1" x14ac:dyDescent="0.15">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c r="AT968" s="26"/>
      <c r="AW968" s="179">
        <v>38843</v>
      </c>
      <c r="AX968">
        <v>23</v>
      </c>
      <c r="AY968">
        <v>3</v>
      </c>
      <c r="AZ968">
        <v>30</v>
      </c>
      <c r="BA968">
        <v>2</v>
      </c>
    </row>
    <row r="969" spans="15:53" hidden="1" x14ac:dyDescent="0.15">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AR969" s="26"/>
      <c r="AS969" s="26"/>
      <c r="AT969" s="26"/>
      <c r="AW969" s="179">
        <v>38874</v>
      </c>
      <c r="AX969">
        <v>23</v>
      </c>
      <c r="AY969">
        <v>3</v>
      </c>
      <c r="AZ969">
        <v>31</v>
      </c>
      <c r="BA969">
        <v>1</v>
      </c>
    </row>
    <row r="970" spans="15:53" hidden="1" x14ac:dyDescent="0.15">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c r="AT970" s="26"/>
      <c r="AW970" s="179">
        <v>38905</v>
      </c>
      <c r="AX970">
        <v>23</v>
      </c>
      <c r="AY970">
        <v>3</v>
      </c>
      <c r="AZ970">
        <v>32</v>
      </c>
      <c r="BA970">
        <v>9</v>
      </c>
    </row>
    <row r="971" spans="15:53" hidden="1" x14ac:dyDescent="0.15">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AR971" s="26"/>
      <c r="AS971" s="26"/>
      <c r="AT971" s="26"/>
      <c r="AW971" s="179">
        <v>38937</v>
      </c>
      <c r="AX971">
        <v>23</v>
      </c>
      <c r="AY971">
        <v>3</v>
      </c>
      <c r="AZ971">
        <v>33</v>
      </c>
      <c r="BA971">
        <v>8</v>
      </c>
    </row>
    <row r="972" spans="15:53" hidden="1" x14ac:dyDescent="0.15">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c r="AT972" s="26"/>
      <c r="AW972" s="179">
        <v>38968</v>
      </c>
      <c r="AX972">
        <v>23</v>
      </c>
      <c r="AY972">
        <v>3</v>
      </c>
      <c r="AZ972">
        <v>34</v>
      </c>
      <c r="BA972">
        <v>7</v>
      </c>
    </row>
    <row r="973" spans="15:53" hidden="1" x14ac:dyDescent="0.15">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c r="AT973" s="26"/>
      <c r="AW973" s="179">
        <v>38998</v>
      </c>
      <c r="AX973">
        <v>23</v>
      </c>
      <c r="AY973">
        <v>3</v>
      </c>
      <c r="AZ973">
        <v>35</v>
      </c>
      <c r="BA973">
        <v>6</v>
      </c>
    </row>
    <row r="974" spans="15:53" hidden="1" x14ac:dyDescent="0.15">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AR974" s="26"/>
      <c r="AS974" s="26"/>
      <c r="AT974" s="26"/>
      <c r="AW974" s="179">
        <v>39028</v>
      </c>
      <c r="AX974">
        <v>23</v>
      </c>
      <c r="AY974">
        <v>3</v>
      </c>
      <c r="AZ974">
        <v>36</v>
      </c>
      <c r="BA974">
        <v>5</v>
      </c>
    </row>
    <row r="975" spans="15:53" hidden="1" x14ac:dyDescent="0.15">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AR975" s="26"/>
      <c r="AS975" s="26"/>
      <c r="AT975" s="26"/>
      <c r="AW975" s="179">
        <v>39058</v>
      </c>
      <c r="AX975">
        <v>23</v>
      </c>
      <c r="AY975">
        <v>3</v>
      </c>
      <c r="AZ975">
        <v>37</v>
      </c>
      <c r="BA975">
        <v>4</v>
      </c>
    </row>
    <row r="976" spans="15:53" hidden="1" x14ac:dyDescent="0.15">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AR976" s="26"/>
      <c r="AS976" s="26"/>
      <c r="AT976" s="26"/>
      <c r="AW976" s="179">
        <v>39088</v>
      </c>
      <c r="AX976">
        <v>23</v>
      </c>
      <c r="AY976">
        <v>3</v>
      </c>
      <c r="AZ976">
        <v>38</v>
      </c>
      <c r="BA976">
        <v>3</v>
      </c>
    </row>
    <row r="977" spans="15:53" hidden="1" x14ac:dyDescent="0.15">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AR977" s="26"/>
      <c r="AS977" s="26"/>
      <c r="AT977" s="26"/>
      <c r="AW977" s="179">
        <v>39117</v>
      </c>
      <c r="AX977">
        <v>24</v>
      </c>
      <c r="AY977">
        <v>2</v>
      </c>
      <c r="AZ977">
        <v>39</v>
      </c>
      <c r="BA977">
        <v>2</v>
      </c>
    </row>
    <row r="978" spans="15:53" hidden="1" x14ac:dyDescent="0.15">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AR978" s="26"/>
      <c r="AS978" s="26"/>
      <c r="AT978" s="26"/>
      <c r="AW978" s="179">
        <v>39147</v>
      </c>
      <c r="AX978">
        <v>24</v>
      </c>
      <c r="AY978">
        <v>2</v>
      </c>
      <c r="AZ978">
        <v>40</v>
      </c>
      <c r="BA978">
        <v>1</v>
      </c>
    </row>
    <row r="979" spans="15:53" hidden="1" x14ac:dyDescent="0.15">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AR979" s="26"/>
      <c r="AS979" s="26"/>
      <c r="AT979" s="26"/>
      <c r="AW979" s="179">
        <v>39177</v>
      </c>
      <c r="AX979">
        <v>24</v>
      </c>
      <c r="AY979">
        <v>2</v>
      </c>
      <c r="AZ979">
        <v>41</v>
      </c>
      <c r="BA979">
        <v>9</v>
      </c>
    </row>
    <row r="980" spans="15:53" hidden="1" x14ac:dyDescent="0.15">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AR980" s="26"/>
      <c r="AS980" s="26"/>
      <c r="AT980" s="26"/>
      <c r="AW980" s="179">
        <v>39208</v>
      </c>
      <c r="AX980">
        <v>24</v>
      </c>
      <c r="AY980">
        <v>2</v>
      </c>
      <c r="AZ980">
        <v>42</v>
      </c>
      <c r="BA980">
        <v>8</v>
      </c>
    </row>
    <row r="981" spans="15:53" hidden="1" x14ac:dyDescent="0.15">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c r="AT981" s="26"/>
      <c r="AW981" s="179">
        <v>39239</v>
      </c>
      <c r="AX981">
        <v>24</v>
      </c>
      <c r="AY981">
        <v>2</v>
      </c>
      <c r="AZ981">
        <v>43</v>
      </c>
      <c r="BA981">
        <v>7</v>
      </c>
    </row>
    <row r="982" spans="15:53" hidden="1" x14ac:dyDescent="0.15">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c r="AT982" s="26"/>
      <c r="AW982" s="179">
        <v>39270</v>
      </c>
      <c r="AX982">
        <v>24</v>
      </c>
      <c r="AY982">
        <v>2</v>
      </c>
      <c r="AZ982">
        <v>44</v>
      </c>
      <c r="BA982">
        <v>6</v>
      </c>
    </row>
    <row r="983" spans="15:53" hidden="1" x14ac:dyDescent="0.15">
      <c r="O983" s="26"/>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AR983" s="26"/>
      <c r="AS983" s="26"/>
      <c r="AT983" s="26"/>
      <c r="AW983" s="179">
        <v>39302</v>
      </c>
      <c r="AX983">
        <v>24</v>
      </c>
      <c r="AY983">
        <v>2</v>
      </c>
      <c r="AZ983">
        <v>45</v>
      </c>
      <c r="BA983">
        <v>5</v>
      </c>
    </row>
    <row r="984" spans="15:53" hidden="1" x14ac:dyDescent="0.15">
      <c r="O984" s="26"/>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AR984" s="26"/>
      <c r="AS984" s="26"/>
      <c r="AT984" s="26"/>
      <c r="AW984" s="179">
        <v>39333</v>
      </c>
      <c r="AX984">
        <v>24</v>
      </c>
      <c r="AY984">
        <v>2</v>
      </c>
      <c r="AZ984">
        <v>46</v>
      </c>
      <c r="BA984">
        <v>4</v>
      </c>
    </row>
    <row r="985" spans="15:53" hidden="1" x14ac:dyDescent="0.15">
      <c r="O985" s="26"/>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AR985" s="26"/>
      <c r="AS985" s="26"/>
      <c r="AT985" s="26"/>
      <c r="AW985" s="179">
        <v>39364</v>
      </c>
      <c r="AX985">
        <v>24</v>
      </c>
      <c r="AY985">
        <v>2</v>
      </c>
      <c r="AZ985">
        <v>47</v>
      </c>
      <c r="BA985">
        <v>3</v>
      </c>
    </row>
    <row r="986" spans="15:53" hidden="1" x14ac:dyDescent="0.15">
      <c r="O986" s="26"/>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AR986" s="26"/>
      <c r="AS986" s="26"/>
      <c r="AT986" s="26"/>
      <c r="AW986" s="179">
        <v>39394</v>
      </c>
      <c r="AX986">
        <v>24</v>
      </c>
      <c r="AY986">
        <v>2</v>
      </c>
      <c r="AZ986">
        <v>48</v>
      </c>
      <c r="BA986">
        <v>2</v>
      </c>
    </row>
    <row r="987" spans="15:53" hidden="1" x14ac:dyDescent="0.15">
      <c r="O987" s="26"/>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AR987" s="26"/>
      <c r="AS987" s="26"/>
      <c r="AT987" s="26"/>
      <c r="AW987" s="179">
        <v>39423</v>
      </c>
      <c r="AX987">
        <v>24</v>
      </c>
      <c r="AY987">
        <v>2</v>
      </c>
      <c r="AZ987">
        <v>49</v>
      </c>
      <c r="BA987">
        <v>1</v>
      </c>
    </row>
    <row r="988" spans="15:53" hidden="1" x14ac:dyDescent="0.15">
      <c r="O988" s="26"/>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AR988" s="26"/>
      <c r="AS988" s="26"/>
      <c r="AT988" s="26"/>
      <c r="AW988" s="179">
        <v>39453</v>
      </c>
      <c r="AX988">
        <v>24</v>
      </c>
      <c r="AY988">
        <v>2</v>
      </c>
      <c r="AZ988">
        <v>50</v>
      </c>
      <c r="BA988">
        <v>9</v>
      </c>
    </row>
    <row r="989" spans="15:53" hidden="1" x14ac:dyDescent="0.15">
      <c r="O989" s="26"/>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AR989" s="26"/>
      <c r="AS989" s="26"/>
      <c r="AT989" s="26"/>
      <c r="AW989" s="179">
        <v>39482</v>
      </c>
      <c r="AX989">
        <v>25</v>
      </c>
      <c r="AY989">
        <v>1</v>
      </c>
      <c r="AZ989">
        <v>51</v>
      </c>
      <c r="BA989">
        <v>8</v>
      </c>
    </row>
    <row r="990" spans="15:53" hidden="1" x14ac:dyDescent="0.15">
      <c r="O990" s="26"/>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AR990" s="26"/>
      <c r="AS990" s="26"/>
      <c r="AT990" s="26"/>
      <c r="AW990" s="179">
        <v>39512</v>
      </c>
      <c r="AX990">
        <v>25</v>
      </c>
      <c r="AY990">
        <v>1</v>
      </c>
      <c r="AZ990">
        <v>52</v>
      </c>
      <c r="BA990">
        <v>7</v>
      </c>
    </row>
    <row r="991" spans="15:53" hidden="1" x14ac:dyDescent="0.15">
      <c r="O991" s="26"/>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AR991" s="26"/>
      <c r="AS991" s="26"/>
      <c r="AT991" s="26"/>
      <c r="AW991" s="179">
        <v>39542</v>
      </c>
      <c r="AX991">
        <v>25</v>
      </c>
      <c r="AY991">
        <v>1</v>
      </c>
      <c r="AZ991">
        <v>53</v>
      </c>
      <c r="BA991">
        <v>6</v>
      </c>
    </row>
    <row r="992" spans="15:53" hidden="1" x14ac:dyDescent="0.15">
      <c r="O992" s="26"/>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AR992" s="26"/>
      <c r="AS992" s="26"/>
      <c r="AT992" s="26"/>
      <c r="AW992" s="179">
        <v>39573</v>
      </c>
      <c r="AX992">
        <v>25</v>
      </c>
      <c r="AY992">
        <v>1</v>
      </c>
      <c r="AZ992">
        <v>54</v>
      </c>
      <c r="BA992">
        <v>5</v>
      </c>
    </row>
    <row r="993" spans="15:53" hidden="1" x14ac:dyDescent="0.15">
      <c r="O993" s="26"/>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AR993" s="26"/>
      <c r="AS993" s="26"/>
      <c r="AT993" s="26"/>
      <c r="AW993" s="179">
        <v>39604</v>
      </c>
      <c r="AX993">
        <v>25</v>
      </c>
      <c r="AY993">
        <v>1</v>
      </c>
      <c r="AZ993">
        <v>55</v>
      </c>
      <c r="BA993">
        <v>4</v>
      </c>
    </row>
    <row r="994" spans="15:53" hidden="1" x14ac:dyDescent="0.15">
      <c r="O994" s="26"/>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AR994" s="26"/>
      <c r="AS994" s="26"/>
      <c r="AT994" s="26"/>
      <c r="AW994" s="179">
        <v>39636</v>
      </c>
      <c r="AX994">
        <v>25</v>
      </c>
      <c r="AY994">
        <v>1</v>
      </c>
      <c r="AZ994">
        <v>56</v>
      </c>
      <c r="BA994">
        <v>3</v>
      </c>
    </row>
    <row r="995" spans="15:53" hidden="1" x14ac:dyDescent="0.15">
      <c r="O995" s="26"/>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AR995" s="26"/>
      <c r="AS995" s="26"/>
      <c r="AT995" s="26"/>
      <c r="AW995" s="179">
        <v>39667</v>
      </c>
      <c r="AX995">
        <v>25</v>
      </c>
      <c r="AY995">
        <v>1</v>
      </c>
      <c r="AZ995">
        <v>57</v>
      </c>
      <c r="BA995">
        <v>2</v>
      </c>
    </row>
    <row r="996" spans="15:53" hidden="1" x14ac:dyDescent="0.15">
      <c r="O996" s="26"/>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AR996" s="26"/>
      <c r="AS996" s="26"/>
      <c r="AT996" s="26"/>
      <c r="AW996" s="179">
        <v>39698</v>
      </c>
      <c r="AX996">
        <v>25</v>
      </c>
      <c r="AY996">
        <v>1</v>
      </c>
      <c r="AZ996">
        <v>58</v>
      </c>
      <c r="BA996">
        <v>1</v>
      </c>
    </row>
    <row r="997" spans="15:53" hidden="1" x14ac:dyDescent="0.15">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W997" s="179">
        <v>39729</v>
      </c>
      <c r="AX997">
        <v>25</v>
      </c>
      <c r="AY997">
        <v>1</v>
      </c>
      <c r="AZ997">
        <v>59</v>
      </c>
      <c r="BA997">
        <v>9</v>
      </c>
    </row>
    <row r="998" spans="15:53" hidden="1" x14ac:dyDescent="0.15">
      <c r="O998" s="26"/>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AR998" s="26"/>
      <c r="AS998" s="26"/>
      <c r="AT998" s="26"/>
      <c r="AW998" s="179">
        <v>39759</v>
      </c>
      <c r="AX998">
        <v>25</v>
      </c>
      <c r="AY998">
        <v>1</v>
      </c>
      <c r="AZ998">
        <v>60</v>
      </c>
      <c r="BA998">
        <v>8</v>
      </c>
    </row>
    <row r="999" spans="15:53" hidden="1" x14ac:dyDescent="0.15">
      <c r="O999" s="26"/>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AR999" s="26"/>
      <c r="AS999" s="26"/>
      <c r="AT999" s="26"/>
      <c r="AW999" s="179">
        <v>39789</v>
      </c>
      <c r="AX999">
        <v>25</v>
      </c>
      <c r="AY999">
        <v>1</v>
      </c>
      <c r="AZ999">
        <v>1</v>
      </c>
      <c r="BA999">
        <v>7</v>
      </c>
    </row>
    <row r="1000" spans="15:53" hidden="1" x14ac:dyDescent="0.15">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AR1000" s="26"/>
      <c r="AS1000" s="26"/>
      <c r="AT1000" s="26"/>
      <c r="AW1000" s="179">
        <v>39818</v>
      </c>
      <c r="AX1000">
        <v>25</v>
      </c>
      <c r="AY1000">
        <v>1</v>
      </c>
      <c r="AZ1000">
        <v>2</v>
      </c>
      <c r="BA1000">
        <v>6</v>
      </c>
    </row>
    <row r="1001" spans="15:53" hidden="1" x14ac:dyDescent="0.15">
      <c r="O1001" s="26"/>
      <c r="P1001" s="26"/>
      <c r="Q1001" s="26"/>
      <c r="R1001" s="26"/>
      <c r="S1001" s="26"/>
      <c r="T1001" s="26"/>
      <c r="U1001" s="26"/>
      <c r="V1001" s="26"/>
      <c r="W1001" s="26"/>
      <c r="X1001" s="26"/>
      <c r="Y1001" s="26"/>
      <c r="Z1001" s="26"/>
      <c r="AA1001" s="26"/>
      <c r="AB1001" s="26"/>
      <c r="AC1001" s="26"/>
      <c r="AD1001" s="26"/>
      <c r="AE1001" s="26"/>
      <c r="AF1001" s="26"/>
      <c r="AG1001" s="26"/>
      <c r="AH1001" s="26"/>
      <c r="AI1001" s="26"/>
      <c r="AJ1001" s="26"/>
      <c r="AK1001" s="26"/>
      <c r="AL1001" s="26"/>
      <c r="AM1001" s="26"/>
      <c r="AN1001" s="26"/>
      <c r="AO1001" s="26"/>
      <c r="AP1001" s="26"/>
      <c r="AQ1001" s="26"/>
      <c r="AR1001" s="26"/>
      <c r="AS1001" s="26"/>
      <c r="AT1001" s="26"/>
      <c r="AW1001" s="179">
        <v>39848</v>
      </c>
      <c r="AX1001">
        <v>26</v>
      </c>
      <c r="AY1001">
        <v>9</v>
      </c>
      <c r="AZ1001">
        <v>3</v>
      </c>
      <c r="BA1001">
        <v>5</v>
      </c>
    </row>
    <row r="1002" spans="15:53" hidden="1" x14ac:dyDescent="0.15">
      <c r="O1002" s="26"/>
      <c r="P1002" s="26"/>
      <c r="Q1002" s="26"/>
      <c r="R1002" s="26"/>
      <c r="S1002" s="26"/>
      <c r="T1002" s="26"/>
      <c r="U1002" s="26"/>
      <c r="V1002" s="26"/>
      <c r="W1002" s="26"/>
      <c r="X1002" s="26"/>
      <c r="Y1002" s="26"/>
      <c r="Z1002" s="26"/>
      <c r="AA1002" s="26"/>
      <c r="AB1002" s="26"/>
      <c r="AC1002" s="26"/>
      <c r="AD1002" s="26"/>
      <c r="AE1002" s="26"/>
      <c r="AF1002" s="26"/>
      <c r="AG1002" s="26"/>
      <c r="AH1002" s="26"/>
      <c r="AI1002" s="26"/>
      <c r="AJ1002" s="26"/>
      <c r="AK1002" s="26"/>
      <c r="AL1002" s="26"/>
      <c r="AM1002" s="26"/>
      <c r="AN1002" s="26"/>
      <c r="AO1002" s="26"/>
      <c r="AP1002" s="26"/>
      <c r="AQ1002" s="26"/>
      <c r="AR1002" s="26"/>
      <c r="AS1002" s="26"/>
      <c r="AT1002" s="26"/>
      <c r="AW1002" s="179">
        <v>39877</v>
      </c>
      <c r="AX1002">
        <v>26</v>
      </c>
      <c r="AY1002">
        <v>9</v>
      </c>
      <c r="AZ1002">
        <v>4</v>
      </c>
      <c r="BA1002">
        <v>4</v>
      </c>
    </row>
    <row r="1003" spans="15:53" hidden="1" x14ac:dyDescent="0.15">
      <c r="O1003" s="26"/>
      <c r="P1003" s="26"/>
      <c r="Q1003" s="26"/>
      <c r="R1003" s="26"/>
      <c r="S1003" s="26"/>
      <c r="T1003" s="26"/>
      <c r="U1003" s="26"/>
      <c r="V1003" s="26"/>
      <c r="W1003" s="26"/>
      <c r="X1003" s="26"/>
      <c r="Y1003" s="26"/>
      <c r="Z1003" s="26"/>
      <c r="AA1003" s="26"/>
      <c r="AB1003" s="26"/>
      <c r="AC1003" s="26"/>
      <c r="AD1003" s="26"/>
      <c r="AE1003" s="26"/>
      <c r="AF1003" s="26"/>
      <c r="AG1003" s="26"/>
      <c r="AH1003" s="26"/>
      <c r="AI1003" s="26"/>
      <c r="AJ1003" s="26"/>
      <c r="AK1003" s="26"/>
      <c r="AL1003" s="26"/>
      <c r="AM1003" s="26"/>
      <c r="AN1003" s="26"/>
      <c r="AO1003" s="26"/>
      <c r="AP1003" s="26"/>
      <c r="AQ1003" s="26"/>
      <c r="AR1003" s="26"/>
      <c r="AS1003" s="26"/>
      <c r="AT1003" s="26"/>
      <c r="AW1003" s="179">
        <v>39908</v>
      </c>
      <c r="AX1003">
        <v>26</v>
      </c>
      <c r="AY1003">
        <v>9</v>
      </c>
      <c r="AZ1003">
        <v>5</v>
      </c>
      <c r="BA1003">
        <v>3</v>
      </c>
    </row>
    <row r="1004" spans="15:53" hidden="1" x14ac:dyDescent="0.15">
      <c r="O1004" s="26"/>
      <c r="P1004" s="26"/>
      <c r="Q1004" s="26"/>
      <c r="R1004" s="26"/>
      <c r="S1004" s="26"/>
      <c r="T1004" s="26"/>
      <c r="U1004" s="26"/>
      <c r="V1004" s="26"/>
      <c r="W1004" s="26"/>
      <c r="X1004" s="26"/>
      <c r="Y1004" s="26"/>
      <c r="Z1004" s="26"/>
      <c r="AA1004" s="26"/>
      <c r="AB1004" s="26"/>
      <c r="AC1004" s="26"/>
      <c r="AD1004" s="26"/>
      <c r="AE1004" s="26"/>
      <c r="AF1004" s="26"/>
      <c r="AG1004" s="26"/>
      <c r="AH1004" s="26"/>
      <c r="AI1004" s="26"/>
      <c r="AJ1004" s="26"/>
      <c r="AK1004" s="26"/>
      <c r="AL1004" s="26"/>
      <c r="AM1004" s="26"/>
      <c r="AN1004" s="26"/>
      <c r="AO1004" s="26"/>
      <c r="AP1004" s="26"/>
      <c r="AQ1004" s="26"/>
      <c r="AR1004" s="26"/>
      <c r="AS1004" s="26"/>
      <c r="AT1004" s="26"/>
      <c r="AW1004" s="179">
        <v>39938</v>
      </c>
      <c r="AX1004">
        <v>26</v>
      </c>
      <c r="AY1004">
        <v>9</v>
      </c>
      <c r="AZ1004">
        <v>6</v>
      </c>
      <c r="BA1004">
        <v>2</v>
      </c>
    </row>
    <row r="1005" spans="15:53" hidden="1" x14ac:dyDescent="0.15">
      <c r="O1005" s="26"/>
      <c r="P1005" s="26"/>
      <c r="Q1005" s="26"/>
      <c r="R1005" s="26"/>
      <c r="S1005" s="26"/>
      <c r="T1005" s="26"/>
      <c r="U1005" s="26"/>
      <c r="V1005" s="26"/>
      <c r="W1005" s="26"/>
      <c r="X1005" s="26"/>
      <c r="Y1005" s="26"/>
      <c r="Z1005" s="26"/>
      <c r="AA1005" s="26"/>
      <c r="AB1005" s="26"/>
      <c r="AC1005" s="26"/>
      <c r="AD1005" s="26"/>
      <c r="AE1005" s="26"/>
      <c r="AF1005" s="26"/>
      <c r="AG1005" s="26"/>
      <c r="AH1005" s="26"/>
      <c r="AI1005" s="26"/>
      <c r="AJ1005" s="26"/>
      <c r="AK1005" s="26"/>
      <c r="AL1005" s="26"/>
      <c r="AM1005" s="26"/>
      <c r="AN1005" s="26"/>
      <c r="AO1005" s="26"/>
      <c r="AP1005" s="26"/>
      <c r="AQ1005" s="26"/>
      <c r="AR1005" s="26"/>
      <c r="AS1005" s="26"/>
      <c r="AT1005" s="26"/>
      <c r="AW1005" s="179">
        <v>39969</v>
      </c>
      <c r="AX1005">
        <v>26</v>
      </c>
      <c r="AY1005">
        <v>9</v>
      </c>
      <c r="AZ1005">
        <v>7</v>
      </c>
      <c r="BA1005">
        <v>1</v>
      </c>
    </row>
    <row r="1006" spans="15:53" hidden="1" x14ac:dyDescent="0.15">
      <c r="O1006" s="26"/>
      <c r="P1006" s="26"/>
      <c r="Q1006" s="26"/>
      <c r="R1006" s="26"/>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AR1006" s="26"/>
      <c r="AS1006" s="26"/>
      <c r="AT1006" s="26"/>
      <c r="AW1006" s="179">
        <v>40001</v>
      </c>
      <c r="AX1006">
        <v>26</v>
      </c>
      <c r="AY1006">
        <v>9</v>
      </c>
      <c r="AZ1006">
        <v>8</v>
      </c>
      <c r="BA1006">
        <v>9</v>
      </c>
    </row>
    <row r="1007" spans="15:53" hidden="1" x14ac:dyDescent="0.15">
      <c r="O1007" s="26"/>
      <c r="P1007" s="26"/>
      <c r="Q1007" s="26"/>
      <c r="R1007" s="26"/>
      <c r="S1007" s="26"/>
      <c r="T1007" s="26"/>
      <c r="U1007" s="26"/>
      <c r="V1007" s="26"/>
      <c r="W1007" s="26"/>
      <c r="X1007" s="26"/>
      <c r="Y1007" s="26"/>
      <c r="Z1007" s="26"/>
      <c r="AA1007" s="26"/>
      <c r="AB1007" s="26"/>
      <c r="AC1007" s="26"/>
      <c r="AD1007" s="26"/>
      <c r="AE1007" s="26"/>
      <c r="AF1007" s="26"/>
      <c r="AG1007" s="26"/>
      <c r="AH1007" s="26"/>
      <c r="AI1007" s="26"/>
      <c r="AJ1007" s="26"/>
      <c r="AK1007" s="26"/>
      <c r="AL1007" s="26"/>
      <c r="AM1007" s="26"/>
      <c r="AN1007" s="26"/>
      <c r="AO1007" s="26"/>
      <c r="AP1007" s="26"/>
      <c r="AQ1007" s="26"/>
      <c r="AR1007" s="26"/>
      <c r="AS1007" s="26"/>
      <c r="AT1007" s="26"/>
      <c r="AW1007" s="179">
        <v>40032</v>
      </c>
      <c r="AX1007">
        <v>26</v>
      </c>
      <c r="AY1007">
        <v>9</v>
      </c>
      <c r="AZ1007">
        <v>9</v>
      </c>
      <c r="BA1007">
        <v>8</v>
      </c>
    </row>
    <row r="1008" spans="15:53" hidden="1" x14ac:dyDescent="0.15">
      <c r="O1008" s="26"/>
      <c r="P1008" s="26"/>
      <c r="Q1008" s="26"/>
      <c r="R1008" s="26"/>
      <c r="S1008" s="26"/>
      <c r="T1008" s="26"/>
      <c r="U1008" s="26"/>
      <c r="V1008" s="26"/>
      <c r="W1008" s="26"/>
      <c r="X1008" s="26"/>
      <c r="Y1008" s="26"/>
      <c r="Z1008" s="26"/>
      <c r="AA1008" s="26"/>
      <c r="AB1008" s="26"/>
      <c r="AC1008" s="26"/>
      <c r="AD1008" s="26"/>
      <c r="AE1008" s="26"/>
      <c r="AF1008" s="26"/>
      <c r="AG1008" s="26"/>
      <c r="AH1008" s="26"/>
      <c r="AI1008" s="26"/>
      <c r="AJ1008" s="26"/>
      <c r="AK1008" s="26"/>
      <c r="AL1008" s="26"/>
      <c r="AM1008" s="26"/>
      <c r="AN1008" s="26"/>
      <c r="AO1008" s="26"/>
      <c r="AP1008" s="26"/>
      <c r="AQ1008" s="26"/>
      <c r="AR1008" s="26"/>
      <c r="AS1008" s="26"/>
      <c r="AT1008" s="26"/>
      <c r="AW1008" s="179">
        <v>40063</v>
      </c>
      <c r="AX1008">
        <v>26</v>
      </c>
      <c r="AY1008">
        <v>9</v>
      </c>
      <c r="AZ1008">
        <v>10</v>
      </c>
      <c r="BA1008">
        <v>7</v>
      </c>
    </row>
    <row r="1009" spans="15:53" hidden="1" x14ac:dyDescent="0.15">
      <c r="O1009" s="26"/>
      <c r="P1009" s="26"/>
      <c r="Q1009" s="26"/>
      <c r="R1009" s="26"/>
      <c r="S1009" s="26"/>
      <c r="T1009" s="26"/>
      <c r="U1009" s="26"/>
      <c r="V1009" s="26"/>
      <c r="W1009" s="26"/>
      <c r="X1009" s="26"/>
      <c r="Y1009" s="26"/>
      <c r="Z1009" s="26"/>
      <c r="AA1009" s="26"/>
      <c r="AB1009" s="26"/>
      <c r="AC1009" s="26"/>
      <c r="AD1009" s="26"/>
      <c r="AE1009" s="26"/>
      <c r="AF1009" s="26"/>
      <c r="AG1009" s="26"/>
      <c r="AH1009" s="26"/>
      <c r="AI1009" s="26"/>
      <c r="AJ1009" s="26"/>
      <c r="AK1009" s="26"/>
      <c r="AL1009" s="26"/>
      <c r="AM1009" s="26"/>
      <c r="AN1009" s="26"/>
      <c r="AO1009" s="26"/>
      <c r="AP1009" s="26"/>
      <c r="AQ1009" s="26"/>
      <c r="AR1009" s="26"/>
      <c r="AS1009" s="26"/>
      <c r="AT1009" s="26"/>
      <c r="AW1009" s="179">
        <v>40094</v>
      </c>
      <c r="AX1009">
        <v>26</v>
      </c>
      <c r="AY1009">
        <v>9</v>
      </c>
      <c r="AZ1009">
        <v>11</v>
      </c>
      <c r="BA1009">
        <v>6</v>
      </c>
    </row>
    <row r="1010" spans="15:53" hidden="1" x14ac:dyDescent="0.15">
      <c r="O1010" s="26"/>
      <c r="P1010" s="26"/>
      <c r="Q1010" s="26"/>
      <c r="R1010" s="26"/>
      <c r="S1010" s="26"/>
      <c r="T1010" s="26"/>
      <c r="U1010" s="26"/>
      <c r="V1010" s="26"/>
      <c r="W1010" s="26"/>
      <c r="X1010" s="26"/>
      <c r="Y1010" s="26"/>
      <c r="Z1010" s="26"/>
      <c r="AA1010" s="26"/>
      <c r="AB1010" s="26"/>
      <c r="AC1010" s="26"/>
      <c r="AD1010" s="26"/>
      <c r="AE1010" s="26"/>
      <c r="AF1010" s="26"/>
      <c r="AG1010" s="26"/>
      <c r="AH1010" s="26"/>
      <c r="AI1010" s="26"/>
      <c r="AJ1010" s="26"/>
      <c r="AK1010" s="26"/>
      <c r="AL1010" s="26"/>
      <c r="AM1010" s="26"/>
      <c r="AN1010" s="26"/>
      <c r="AO1010" s="26"/>
      <c r="AP1010" s="26"/>
      <c r="AQ1010" s="26"/>
      <c r="AR1010" s="26"/>
      <c r="AS1010" s="26"/>
      <c r="AT1010" s="26"/>
      <c r="AW1010" s="179">
        <v>40124</v>
      </c>
      <c r="AX1010">
        <v>26</v>
      </c>
      <c r="AY1010">
        <v>9</v>
      </c>
      <c r="AZ1010">
        <v>12</v>
      </c>
      <c r="BA1010">
        <v>5</v>
      </c>
    </row>
    <row r="1011" spans="15:53" hidden="1" x14ac:dyDescent="0.15">
      <c r="O1011" s="26"/>
      <c r="P1011" s="26"/>
      <c r="Q1011" s="26"/>
      <c r="R1011" s="26"/>
      <c r="S1011" s="26"/>
      <c r="T1011" s="26"/>
      <c r="U1011" s="26"/>
      <c r="V1011" s="26"/>
      <c r="W1011" s="26"/>
      <c r="X1011" s="26"/>
      <c r="Y1011" s="26"/>
      <c r="Z1011" s="26"/>
      <c r="AA1011" s="26"/>
      <c r="AB1011" s="26"/>
      <c r="AC1011" s="26"/>
      <c r="AD1011" s="26"/>
      <c r="AE1011" s="26"/>
      <c r="AF1011" s="26"/>
      <c r="AG1011" s="26"/>
      <c r="AH1011" s="26"/>
      <c r="AI1011" s="26"/>
      <c r="AJ1011" s="26"/>
      <c r="AK1011" s="26"/>
      <c r="AL1011" s="26"/>
      <c r="AM1011" s="26"/>
      <c r="AN1011" s="26"/>
      <c r="AO1011" s="26"/>
      <c r="AP1011" s="26"/>
      <c r="AQ1011" s="26"/>
      <c r="AR1011" s="26"/>
      <c r="AS1011" s="26"/>
      <c r="AT1011" s="26"/>
      <c r="AW1011" s="179">
        <v>40154</v>
      </c>
      <c r="AX1011">
        <v>26</v>
      </c>
      <c r="AY1011">
        <v>9</v>
      </c>
      <c r="AZ1011">
        <v>13</v>
      </c>
      <c r="BA1011">
        <v>4</v>
      </c>
    </row>
    <row r="1012" spans="15:53" hidden="1" x14ac:dyDescent="0.15">
      <c r="O1012" s="26"/>
      <c r="P1012" s="26"/>
      <c r="Q1012" s="26"/>
      <c r="R1012" s="26"/>
      <c r="S1012" s="26"/>
      <c r="T1012" s="26"/>
      <c r="U1012" s="26"/>
      <c r="V1012" s="26"/>
      <c r="W1012" s="26"/>
      <c r="X1012" s="26"/>
      <c r="Y1012" s="26"/>
      <c r="Z1012" s="26"/>
      <c r="AA1012" s="26"/>
      <c r="AB1012" s="26"/>
      <c r="AC1012" s="26"/>
      <c r="AD1012" s="26"/>
      <c r="AE1012" s="26"/>
      <c r="AF1012" s="26"/>
      <c r="AG1012" s="26"/>
      <c r="AH1012" s="26"/>
      <c r="AI1012" s="26"/>
      <c r="AJ1012" s="26"/>
      <c r="AK1012" s="26"/>
      <c r="AL1012" s="26"/>
      <c r="AM1012" s="26"/>
      <c r="AN1012" s="26"/>
      <c r="AO1012" s="26"/>
      <c r="AP1012" s="26"/>
      <c r="AQ1012" s="26"/>
      <c r="AR1012" s="26"/>
      <c r="AS1012" s="26"/>
      <c r="AT1012" s="26"/>
      <c r="AW1012" s="179">
        <v>40183</v>
      </c>
      <c r="AX1012">
        <v>26</v>
      </c>
      <c r="AY1012">
        <v>9</v>
      </c>
      <c r="AZ1012">
        <v>14</v>
      </c>
      <c r="BA1012">
        <v>3</v>
      </c>
    </row>
    <row r="1013" spans="15:53" hidden="1" x14ac:dyDescent="0.15">
      <c r="O1013" s="26"/>
      <c r="P1013" s="26"/>
      <c r="Q1013" s="26"/>
      <c r="R1013" s="26"/>
      <c r="S1013" s="26"/>
      <c r="T1013" s="26"/>
      <c r="U1013" s="26"/>
      <c r="V1013" s="26"/>
      <c r="W1013" s="26"/>
      <c r="X1013" s="26"/>
      <c r="Y1013" s="26"/>
      <c r="Z1013" s="26"/>
      <c r="AA1013" s="26"/>
      <c r="AB1013" s="26"/>
      <c r="AC1013" s="26"/>
      <c r="AD1013" s="26"/>
      <c r="AE1013" s="26"/>
      <c r="AF1013" s="26"/>
      <c r="AG1013" s="26"/>
      <c r="AH1013" s="26"/>
      <c r="AI1013" s="26"/>
      <c r="AJ1013" s="26"/>
      <c r="AK1013" s="26"/>
      <c r="AL1013" s="26"/>
      <c r="AM1013" s="26"/>
      <c r="AN1013" s="26"/>
      <c r="AO1013" s="26"/>
      <c r="AP1013" s="26"/>
      <c r="AQ1013" s="26"/>
      <c r="AR1013" s="26"/>
      <c r="AS1013" s="26"/>
      <c r="AT1013" s="26"/>
      <c r="AW1013" s="179">
        <v>40213</v>
      </c>
      <c r="AX1013">
        <v>27</v>
      </c>
      <c r="AY1013">
        <v>8</v>
      </c>
      <c r="AZ1013">
        <v>15</v>
      </c>
      <c r="BA1013">
        <v>2</v>
      </c>
    </row>
    <row r="1014" spans="15:53" hidden="1" x14ac:dyDescent="0.15">
      <c r="O1014" s="26"/>
      <c r="P1014" s="26"/>
      <c r="Q1014" s="26"/>
      <c r="R1014" s="26"/>
      <c r="S1014" s="26"/>
      <c r="T1014" s="26"/>
      <c r="U1014" s="26"/>
      <c r="V1014" s="26"/>
      <c r="W1014" s="26"/>
      <c r="X1014" s="26"/>
      <c r="Y1014" s="26"/>
      <c r="Z1014" s="26"/>
      <c r="AA1014" s="26"/>
      <c r="AB1014" s="26"/>
      <c r="AC1014" s="26"/>
      <c r="AD1014" s="26"/>
      <c r="AE1014" s="26"/>
      <c r="AF1014" s="26"/>
      <c r="AG1014" s="26"/>
      <c r="AH1014" s="26"/>
      <c r="AI1014" s="26"/>
      <c r="AJ1014" s="26"/>
      <c r="AK1014" s="26"/>
      <c r="AL1014" s="26"/>
      <c r="AM1014" s="26"/>
      <c r="AN1014" s="26"/>
      <c r="AO1014" s="26"/>
      <c r="AP1014" s="26"/>
      <c r="AQ1014" s="26"/>
      <c r="AR1014" s="26"/>
      <c r="AS1014" s="26"/>
      <c r="AT1014" s="26"/>
      <c r="AW1014" s="179">
        <v>40243</v>
      </c>
      <c r="AX1014">
        <v>27</v>
      </c>
      <c r="AY1014">
        <v>8</v>
      </c>
      <c r="AZ1014">
        <v>16</v>
      </c>
      <c r="BA1014">
        <v>1</v>
      </c>
    </row>
    <row r="1015" spans="15:53" hidden="1" x14ac:dyDescent="0.15">
      <c r="O1015" s="26"/>
      <c r="P1015" s="26"/>
      <c r="Q1015" s="26"/>
      <c r="R1015" s="26"/>
      <c r="S1015" s="26"/>
      <c r="T1015" s="26"/>
      <c r="U1015" s="26"/>
      <c r="V1015" s="26"/>
      <c r="W1015" s="26"/>
      <c r="X1015" s="26"/>
      <c r="Y1015" s="26"/>
      <c r="Z1015" s="26"/>
      <c r="AA1015" s="26"/>
      <c r="AB1015" s="26"/>
      <c r="AC1015" s="26"/>
      <c r="AD1015" s="26"/>
      <c r="AE1015" s="26"/>
      <c r="AF1015" s="26"/>
      <c r="AG1015" s="26"/>
      <c r="AH1015" s="26"/>
      <c r="AI1015" s="26"/>
      <c r="AJ1015" s="26"/>
      <c r="AK1015" s="26"/>
      <c r="AL1015" s="26"/>
      <c r="AM1015" s="26"/>
      <c r="AN1015" s="26"/>
      <c r="AO1015" s="26"/>
      <c r="AP1015" s="26"/>
      <c r="AQ1015" s="26"/>
      <c r="AR1015" s="26"/>
      <c r="AS1015" s="26"/>
      <c r="AT1015" s="26"/>
      <c r="AW1015" s="179">
        <v>40273</v>
      </c>
      <c r="AX1015">
        <v>27</v>
      </c>
      <c r="AY1015">
        <v>8</v>
      </c>
      <c r="AZ1015">
        <v>17</v>
      </c>
      <c r="BA1015">
        <v>9</v>
      </c>
    </row>
    <row r="1016" spans="15:53" hidden="1" x14ac:dyDescent="0.15">
      <c r="O1016" s="26"/>
      <c r="P1016" s="26"/>
      <c r="Q1016" s="26"/>
      <c r="R1016" s="26"/>
      <c r="S1016" s="26"/>
      <c r="T1016" s="26"/>
      <c r="U1016" s="26"/>
      <c r="V1016" s="26"/>
      <c r="W1016" s="26"/>
      <c r="X1016" s="26"/>
      <c r="Y1016" s="26"/>
      <c r="Z1016" s="26"/>
      <c r="AA1016" s="26"/>
      <c r="AB1016" s="26"/>
      <c r="AC1016" s="26"/>
      <c r="AD1016" s="26"/>
      <c r="AE1016" s="26"/>
      <c r="AF1016" s="26"/>
      <c r="AG1016" s="26"/>
      <c r="AH1016" s="26"/>
      <c r="AI1016" s="26"/>
      <c r="AJ1016" s="26"/>
      <c r="AK1016" s="26"/>
      <c r="AL1016" s="26"/>
      <c r="AM1016" s="26"/>
      <c r="AN1016" s="26"/>
      <c r="AO1016" s="26"/>
      <c r="AP1016" s="26"/>
      <c r="AQ1016" s="26"/>
      <c r="AR1016" s="26"/>
      <c r="AS1016" s="26"/>
      <c r="AT1016" s="26"/>
      <c r="AW1016" s="179">
        <v>40303</v>
      </c>
      <c r="AX1016">
        <v>27</v>
      </c>
      <c r="AY1016">
        <v>8</v>
      </c>
      <c r="AZ1016">
        <v>18</v>
      </c>
      <c r="BA1016">
        <v>8</v>
      </c>
    </row>
    <row r="1017" spans="15:53" hidden="1" x14ac:dyDescent="0.15">
      <c r="O1017" s="26"/>
      <c r="P1017" s="26"/>
      <c r="Q1017" s="26"/>
      <c r="R1017" s="26"/>
      <c r="S1017" s="26"/>
      <c r="T1017" s="26"/>
      <c r="U1017" s="26"/>
      <c r="V1017" s="26"/>
      <c r="W1017" s="26"/>
      <c r="X1017" s="26"/>
      <c r="Y1017" s="26"/>
      <c r="Z1017" s="26"/>
      <c r="AA1017" s="26"/>
      <c r="AB1017" s="26"/>
      <c r="AC1017" s="26"/>
      <c r="AD1017" s="26"/>
      <c r="AE1017" s="26"/>
      <c r="AF1017" s="26"/>
      <c r="AG1017" s="26"/>
      <c r="AH1017" s="26"/>
      <c r="AI1017" s="26"/>
      <c r="AJ1017" s="26"/>
      <c r="AK1017" s="26"/>
      <c r="AL1017" s="26"/>
      <c r="AM1017" s="26"/>
      <c r="AN1017" s="26"/>
      <c r="AO1017" s="26"/>
      <c r="AP1017" s="26"/>
      <c r="AQ1017" s="26"/>
      <c r="AR1017" s="26"/>
      <c r="AS1017" s="26"/>
      <c r="AT1017" s="26"/>
      <c r="AW1017" s="179">
        <v>40335</v>
      </c>
      <c r="AX1017">
        <v>27</v>
      </c>
      <c r="AY1017">
        <v>8</v>
      </c>
      <c r="AZ1017">
        <v>19</v>
      </c>
      <c r="BA1017">
        <v>7</v>
      </c>
    </row>
    <row r="1018" spans="15:53" hidden="1" x14ac:dyDescent="0.15">
      <c r="O1018" s="26"/>
      <c r="P1018" s="26"/>
      <c r="Q1018" s="26"/>
      <c r="R1018" s="26"/>
      <c r="S1018" s="26"/>
      <c r="T1018" s="26"/>
      <c r="U1018" s="26"/>
      <c r="V1018" s="26"/>
      <c r="W1018" s="26"/>
      <c r="X1018" s="26"/>
      <c r="Y1018" s="26"/>
      <c r="Z1018" s="26"/>
      <c r="AA1018" s="26"/>
      <c r="AB1018" s="26"/>
      <c r="AC1018" s="26"/>
      <c r="AD1018" s="26"/>
      <c r="AE1018" s="26"/>
      <c r="AF1018" s="26"/>
      <c r="AG1018" s="26"/>
      <c r="AH1018" s="26"/>
      <c r="AI1018" s="26"/>
      <c r="AJ1018" s="26"/>
      <c r="AK1018" s="26"/>
      <c r="AL1018" s="26"/>
      <c r="AM1018" s="26"/>
      <c r="AN1018" s="26"/>
      <c r="AO1018" s="26"/>
      <c r="AP1018" s="26"/>
      <c r="AQ1018" s="26"/>
      <c r="AR1018" s="26"/>
      <c r="AS1018" s="26"/>
      <c r="AT1018" s="26"/>
      <c r="AW1018" s="179">
        <v>40366</v>
      </c>
      <c r="AX1018">
        <v>27</v>
      </c>
      <c r="AY1018">
        <v>8</v>
      </c>
      <c r="AZ1018">
        <v>20</v>
      </c>
      <c r="BA1018">
        <v>6</v>
      </c>
    </row>
    <row r="1019" spans="15:53" hidden="1" x14ac:dyDescent="0.15">
      <c r="O1019" s="26"/>
      <c r="P1019" s="26"/>
      <c r="Q1019" s="26"/>
      <c r="R1019" s="26"/>
      <c r="S1019" s="26"/>
      <c r="T1019" s="26"/>
      <c r="U1019" s="26"/>
      <c r="V1019" s="26"/>
      <c r="W1019" s="26"/>
      <c r="X1019" s="26"/>
      <c r="Y1019" s="26"/>
      <c r="Z1019" s="26"/>
      <c r="AA1019" s="26"/>
      <c r="AB1019" s="26"/>
      <c r="AC1019" s="26"/>
      <c r="AD1019" s="26"/>
      <c r="AE1019" s="26"/>
      <c r="AF1019" s="26"/>
      <c r="AG1019" s="26"/>
      <c r="AH1019" s="26"/>
      <c r="AI1019" s="26"/>
      <c r="AJ1019" s="26"/>
      <c r="AK1019" s="26"/>
      <c r="AL1019" s="26"/>
      <c r="AM1019" s="26"/>
      <c r="AN1019" s="26"/>
      <c r="AO1019" s="26"/>
      <c r="AP1019" s="26"/>
      <c r="AQ1019" s="26"/>
      <c r="AR1019" s="26"/>
      <c r="AS1019" s="26"/>
      <c r="AT1019" s="26"/>
      <c r="AW1019" s="179">
        <v>40397</v>
      </c>
      <c r="AX1019">
        <v>27</v>
      </c>
      <c r="AY1019">
        <v>8</v>
      </c>
      <c r="AZ1019">
        <v>21</v>
      </c>
      <c r="BA1019">
        <v>5</v>
      </c>
    </row>
    <row r="1020" spans="15:53" hidden="1" x14ac:dyDescent="0.15">
      <c r="O1020" s="26"/>
      <c r="P1020" s="26"/>
      <c r="Q1020" s="26"/>
      <c r="R1020" s="26"/>
      <c r="S1020" s="26"/>
      <c r="T1020" s="26"/>
      <c r="U1020" s="26"/>
      <c r="V1020" s="26"/>
      <c r="W1020" s="26"/>
      <c r="X1020" s="26"/>
      <c r="Y1020" s="26"/>
      <c r="Z1020" s="26"/>
      <c r="AA1020" s="26"/>
      <c r="AB1020" s="26"/>
      <c r="AC1020" s="26"/>
      <c r="AD1020" s="26"/>
      <c r="AE1020" s="26"/>
      <c r="AF1020" s="26"/>
      <c r="AG1020" s="26"/>
      <c r="AH1020" s="26"/>
      <c r="AI1020" s="26"/>
      <c r="AJ1020" s="26"/>
      <c r="AK1020" s="26"/>
      <c r="AL1020" s="26"/>
      <c r="AM1020" s="26"/>
      <c r="AN1020" s="26"/>
      <c r="AO1020" s="26"/>
      <c r="AP1020" s="26"/>
      <c r="AQ1020" s="26"/>
      <c r="AR1020" s="26"/>
      <c r="AS1020" s="26"/>
      <c r="AT1020" s="26"/>
      <c r="AW1020" s="179">
        <v>40429</v>
      </c>
      <c r="AX1020">
        <v>27</v>
      </c>
      <c r="AY1020">
        <v>8</v>
      </c>
      <c r="AZ1020">
        <v>22</v>
      </c>
      <c r="BA1020">
        <v>4</v>
      </c>
    </row>
    <row r="1021" spans="15:53" hidden="1" x14ac:dyDescent="0.15">
      <c r="O1021" s="26"/>
      <c r="P1021" s="26"/>
      <c r="Q1021" s="26"/>
      <c r="R1021" s="26"/>
      <c r="S1021" s="26"/>
      <c r="T1021" s="26"/>
      <c r="U1021" s="26"/>
      <c r="V1021" s="26"/>
      <c r="W1021" s="26"/>
      <c r="X1021" s="26"/>
      <c r="Y1021" s="26"/>
      <c r="Z1021" s="26"/>
      <c r="AA1021" s="26"/>
      <c r="AB1021" s="26"/>
      <c r="AC1021" s="26"/>
      <c r="AD1021" s="26"/>
      <c r="AE1021" s="26"/>
      <c r="AF1021" s="26"/>
      <c r="AG1021" s="26"/>
      <c r="AH1021" s="26"/>
      <c r="AI1021" s="26"/>
      <c r="AJ1021" s="26"/>
      <c r="AK1021" s="26"/>
      <c r="AL1021" s="26"/>
      <c r="AM1021" s="26"/>
      <c r="AN1021" s="26"/>
      <c r="AO1021" s="26"/>
      <c r="AP1021" s="26"/>
      <c r="AQ1021" s="26"/>
      <c r="AR1021" s="26"/>
      <c r="AS1021" s="26"/>
      <c r="AT1021" s="26"/>
      <c r="AW1021" s="179">
        <v>40459</v>
      </c>
      <c r="AX1021">
        <v>27</v>
      </c>
      <c r="AY1021">
        <v>8</v>
      </c>
      <c r="AZ1021">
        <v>23</v>
      </c>
      <c r="BA1021">
        <v>3</v>
      </c>
    </row>
    <row r="1022" spans="15:53" hidden="1" x14ac:dyDescent="0.15">
      <c r="O1022" s="26"/>
      <c r="P1022" s="26"/>
      <c r="Q1022" s="26"/>
      <c r="R1022" s="26"/>
      <c r="S1022" s="26"/>
      <c r="T1022" s="26"/>
      <c r="U1022" s="26"/>
      <c r="V1022" s="26"/>
      <c r="W1022" s="26"/>
      <c r="X1022" s="26"/>
      <c r="Y1022" s="26"/>
      <c r="Z1022" s="26"/>
      <c r="AA1022" s="26"/>
      <c r="AB1022" s="26"/>
      <c r="AC1022" s="26"/>
      <c r="AD1022" s="26"/>
      <c r="AE1022" s="26"/>
      <c r="AF1022" s="26"/>
      <c r="AG1022" s="26"/>
      <c r="AH1022" s="26"/>
      <c r="AI1022" s="26"/>
      <c r="AJ1022" s="26"/>
      <c r="AK1022" s="26"/>
      <c r="AL1022" s="26"/>
      <c r="AM1022" s="26"/>
      <c r="AN1022" s="26"/>
      <c r="AO1022" s="26"/>
      <c r="AP1022" s="26"/>
      <c r="AQ1022" s="26"/>
      <c r="AR1022" s="26"/>
      <c r="AS1022" s="26"/>
      <c r="AT1022" s="26"/>
      <c r="AW1022" s="179">
        <v>40489</v>
      </c>
      <c r="AX1022">
        <v>27</v>
      </c>
      <c r="AY1022">
        <v>8</v>
      </c>
      <c r="AZ1022">
        <v>24</v>
      </c>
      <c r="BA1022">
        <v>2</v>
      </c>
    </row>
    <row r="1023" spans="15:53" hidden="1" x14ac:dyDescent="0.15">
      <c r="O1023" s="26"/>
      <c r="P1023" s="26"/>
      <c r="Q1023" s="26"/>
      <c r="R1023" s="26"/>
      <c r="S1023" s="26"/>
      <c r="T1023" s="26"/>
      <c r="U1023" s="26"/>
      <c r="V1023" s="26"/>
      <c r="W1023" s="26"/>
      <c r="X1023" s="26"/>
      <c r="Y1023" s="26"/>
      <c r="Z1023" s="26"/>
      <c r="AA1023" s="26"/>
      <c r="AB1023" s="26"/>
      <c r="AC1023" s="26"/>
      <c r="AD1023" s="26"/>
      <c r="AE1023" s="26"/>
      <c r="AF1023" s="26"/>
      <c r="AG1023" s="26"/>
      <c r="AH1023" s="26"/>
      <c r="AI1023" s="26"/>
      <c r="AJ1023" s="26"/>
      <c r="AK1023" s="26"/>
      <c r="AL1023" s="26"/>
      <c r="AM1023" s="26"/>
      <c r="AN1023" s="26"/>
      <c r="AO1023" s="26"/>
      <c r="AP1023" s="26"/>
      <c r="AQ1023" s="26"/>
      <c r="AR1023" s="26"/>
      <c r="AS1023" s="26"/>
      <c r="AT1023" s="26"/>
      <c r="AW1023" s="179">
        <v>40519</v>
      </c>
      <c r="AX1023">
        <v>27</v>
      </c>
      <c r="AY1023">
        <v>8</v>
      </c>
      <c r="AZ1023">
        <v>25</v>
      </c>
      <c r="BA1023">
        <v>1</v>
      </c>
    </row>
    <row r="1024" spans="15:53" hidden="1" x14ac:dyDescent="0.15">
      <c r="O1024" s="26"/>
      <c r="P1024" s="26"/>
      <c r="Q1024" s="26"/>
      <c r="R1024" s="26"/>
      <c r="S1024" s="26"/>
      <c r="T1024" s="26"/>
      <c r="U1024" s="26"/>
      <c r="V1024" s="26"/>
      <c r="W1024" s="26"/>
      <c r="X1024" s="26"/>
      <c r="Y1024" s="26"/>
      <c r="Z1024" s="26"/>
      <c r="AA1024" s="26"/>
      <c r="AB1024" s="26"/>
      <c r="AC1024" s="26"/>
      <c r="AD1024" s="26"/>
      <c r="AE1024" s="26"/>
      <c r="AF1024" s="26"/>
      <c r="AG1024" s="26"/>
      <c r="AH1024" s="26"/>
      <c r="AI1024" s="26"/>
      <c r="AJ1024" s="26"/>
      <c r="AK1024" s="26"/>
      <c r="AL1024" s="26"/>
      <c r="AM1024" s="26"/>
      <c r="AN1024" s="26"/>
      <c r="AO1024" s="26"/>
      <c r="AP1024" s="26"/>
      <c r="AQ1024" s="26"/>
      <c r="AR1024" s="26"/>
      <c r="AS1024" s="26"/>
      <c r="AT1024" s="26"/>
      <c r="AW1024" s="179">
        <v>40549</v>
      </c>
      <c r="AX1024">
        <v>27</v>
      </c>
      <c r="AY1024">
        <v>8</v>
      </c>
      <c r="AZ1024">
        <v>26</v>
      </c>
      <c r="BA1024">
        <v>9</v>
      </c>
    </row>
    <row r="1025" spans="15:53" hidden="1" x14ac:dyDescent="0.15">
      <c r="O1025" s="26"/>
      <c r="P1025" s="26"/>
      <c r="Q1025" s="26"/>
      <c r="R1025" s="26"/>
      <c r="S1025" s="26"/>
      <c r="T1025" s="26"/>
      <c r="U1025" s="26"/>
      <c r="V1025" s="26"/>
      <c r="W1025" s="26"/>
      <c r="X1025" s="26"/>
      <c r="Y1025" s="26"/>
      <c r="Z1025" s="26"/>
      <c r="AA1025" s="26"/>
      <c r="AB1025" s="26"/>
      <c r="AC1025" s="26"/>
      <c r="AD1025" s="26"/>
      <c r="AE1025" s="26"/>
      <c r="AF1025" s="26"/>
      <c r="AG1025" s="26"/>
      <c r="AH1025" s="26"/>
      <c r="AI1025" s="26"/>
      <c r="AJ1025" s="26"/>
      <c r="AK1025" s="26"/>
      <c r="AL1025" s="26"/>
      <c r="AM1025" s="26"/>
      <c r="AN1025" s="26"/>
      <c r="AO1025" s="26"/>
      <c r="AP1025" s="26"/>
      <c r="AQ1025" s="26"/>
      <c r="AR1025" s="26"/>
      <c r="AS1025" s="26"/>
      <c r="AT1025" s="26"/>
      <c r="AW1025" s="179">
        <v>40578</v>
      </c>
      <c r="AX1025">
        <v>28</v>
      </c>
      <c r="AY1025">
        <v>7</v>
      </c>
      <c r="AZ1025">
        <v>27</v>
      </c>
      <c r="BA1025">
        <v>8</v>
      </c>
    </row>
    <row r="1026" spans="15:53" hidden="1" x14ac:dyDescent="0.15">
      <c r="O1026" s="26"/>
      <c r="P1026" s="26"/>
      <c r="Q1026" s="26"/>
      <c r="R1026" s="26"/>
      <c r="S1026" s="26"/>
      <c r="T1026" s="26"/>
      <c r="U1026" s="26"/>
      <c r="V1026" s="26"/>
      <c r="W1026" s="26"/>
      <c r="X1026" s="26"/>
      <c r="Y1026" s="26"/>
      <c r="Z1026" s="26"/>
      <c r="AA1026" s="26"/>
      <c r="AB1026" s="26"/>
      <c r="AC1026" s="26"/>
      <c r="AD1026" s="26"/>
      <c r="AE1026" s="26"/>
      <c r="AF1026" s="26"/>
      <c r="AG1026" s="26"/>
      <c r="AH1026" s="26"/>
      <c r="AI1026" s="26"/>
      <c r="AJ1026" s="26"/>
      <c r="AK1026" s="26"/>
      <c r="AL1026" s="26"/>
      <c r="AM1026" s="26"/>
      <c r="AN1026" s="26"/>
      <c r="AO1026" s="26"/>
      <c r="AP1026" s="26"/>
      <c r="AQ1026" s="26"/>
      <c r="AR1026" s="26"/>
      <c r="AS1026" s="26"/>
      <c r="AT1026" s="26"/>
      <c r="AW1026" s="179">
        <v>40608</v>
      </c>
      <c r="AX1026">
        <v>28</v>
      </c>
      <c r="AY1026">
        <v>7</v>
      </c>
      <c r="AZ1026">
        <v>28</v>
      </c>
      <c r="BA1026">
        <v>7</v>
      </c>
    </row>
    <row r="1027" spans="15:53" hidden="1" x14ac:dyDescent="0.15">
      <c r="O1027" s="26"/>
      <c r="P1027" s="26"/>
      <c r="Q1027" s="26"/>
      <c r="R1027" s="26"/>
      <c r="S1027" s="26"/>
      <c r="T1027" s="26"/>
      <c r="U1027" s="26"/>
      <c r="V1027" s="26"/>
      <c r="W1027" s="26"/>
      <c r="X1027" s="26"/>
      <c r="Y1027" s="26"/>
      <c r="Z1027" s="26"/>
      <c r="AA1027" s="26"/>
      <c r="AB1027" s="26"/>
      <c r="AC1027" s="26"/>
      <c r="AD1027" s="26"/>
      <c r="AE1027" s="26"/>
      <c r="AF1027" s="26"/>
      <c r="AG1027" s="26"/>
      <c r="AH1027" s="26"/>
      <c r="AI1027" s="26"/>
      <c r="AJ1027" s="26"/>
      <c r="AK1027" s="26"/>
      <c r="AL1027" s="26"/>
      <c r="AM1027" s="26"/>
      <c r="AN1027" s="26"/>
      <c r="AO1027" s="26"/>
      <c r="AP1027" s="26"/>
      <c r="AQ1027" s="26"/>
      <c r="AR1027" s="26"/>
      <c r="AS1027" s="26"/>
      <c r="AT1027" s="26"/>
      <c r="AW1027" s="179">
        <v>40638</v>
      </c>
      <c r="AX1027">
        <v>28</v>
      </c>
      <c r="AY1027">
        <v>7</v>
      </c>
      <c r="AZ1027">
        <v>29</v>
      </c>
      <c r="BA1027">
        <v>6</v>
      </c>
    </row>
    <row r="1028" spans="15:53" hidden="1" x14ac:dyDescent="0.15">
      <c r="O1028" s="26"/>
      <c r="P1028" s="26"/>
      <c r="Q1028" s="26"/>
      <c r="R1028" s="26"/>
      <c r="S1028" s="26"/>
      <c r="T1028" s="26"/>
      <c r="U1028" s="26"/>
      <c r="V1028" s="26"/>
      <c r="W1028" s="26"/>
      <c r="X1028" s="26"/>
      <c r="Y1028" s="26"/>
      <c r="Z1028" s="26"/>
      <c r="AA1028" s="26"/>
      <c r="AB1028" s="26"/>
      <c r="AC1028" s="26"/>
      <c r="AD1028" s="26"/>
      <c r="AE1028" s="26"/>
      <c r="AF1028" s="26"/>
      <c r="AG1028" s="26"/>
      <c r="AH1028" s="26"/>
      <c r="AI1028" s="26"/>
      <c r="AJ1028" s="26"/>
      <c r="AK1028" s="26"/>
      <c r="AL1028" s="26"/>
      <c r="AM1028" s="26"/>
      <c r="AN1028" s="26"/>
      <c r="AO1028" s="26"/>
      <c r="AP1028" s="26"/>
      <c r="AQ1028" s="26"/>
      <c r="AR1028" s="26"/>
      <c r="AS1028" s="26"/>
      <c r="AT1028" s="26"/>
      <c r="AW1028" s="179">
        <v>40669</v>
      </c>
      <c r="AX1028">
        <v>28</v>
      </c>
      <c r="AY1028">
        <v>7</v>
      </c>
      <c r="AZ1028">
        <v>30</v>
      </c>
      <c r="BA1028">
        <v>5</v>
      </c>
    </row>
    <row r="1029" spans="15:53" hidden="1" x14ac:dyDescent="0.15">
      <c r="O1029" s="26"/>
      <c r="P1029" s="26"/>
      <c r="Q1029" s="26"/>
      <c r="R1029" s="26"/>
      <c r="S1029" s="26"/>
      <c r="T1029" s="26"/>
      <c r="U1029" s="26"/>
      <c r="V1029" s="26"/>
      <c r="W1029" s="26"/>
      <c r="X1029" s="26"/>
      <c r="Y1029" s="26"/>
      <c r="Z1029" s="26"/>
      <c r="AA1029" s="26"/>
      <c r="AB1029" s="26"/>
      <c r="AC1029" s="26"/>
      <c r="AD1029" s="26"/>
      <c r="AE1029" s="26"/>
      <c r="AF1029" s="26"/>
      <c r="AG1029" s="26"/>
      <c r="AH1029" s="26"/>
      <c r="AI1029" s="26"/>
      <c r="AJ1029" s="26"/>
      <c r="AK1029" s="26"/>
      <c r="AL1029" s="26"/>
      <c r="AM1029" s="26"/>
      <c r="AN1029" s="26"/>
      <c r="AO1029" s="26"/>
      <c r="AP1029" s="26"/>
      <c r="AQ1029" s="26"/>
      <c r="AR1029" s="26"/>
      <c r="AS1029" s="26"/>
      <c r="AT1029" s="26"/>
      <c r="AW1029" s="179">
        <v>40700</v>
      </c>
      <c r="AX1029">
        <v>28</v>
      </c>
      <c r="AY1029">
        <v>7</v>
      </c>
      <c r="AZ1029">
        <v>31</v>
      </c>
      <c r="BA1029">
        <v>4</v>
      </c>
    </row>
    <row r="1030" spans="15:53" hidden="1" x14ac:dyDescent="0.15">
      <c r="O1030" s="26"/>
      <c r="P1030" s="26"/>
      <c r="Q1030" s="26"/>
      <c r="R1030" s="26"/>
      <c r="S1030" s="26"/>
      <c r="T1030" s="26"/>
      <c r="U1030" s="26"/>
      <c r="V1030" s="26"/>
      <c r="W1030" s="26"/>
      <c r="X1030" s="26"/>
      <c r="Y1030" s="26"/>
      <c r="Z1030" s="26"/>
      <c r="AA1030" s="26"/>
      <c r="AB1030" s="26"/>
      <c r="AC1030" s="26"/>
      <c r="AD1030" s="26"/>
      <c r="AE1030" s="26"/>
      <c r="AF1030" s="26"/>
      <c r="AG1030" s="26"/>
      <c r="AH1030" s="26"/>
      <c r="AI1030" s="26"/>
      <c r="AJ1030" s="26"/>
      <c r="AK1030" s="26"/>
      <c r="AL1030" s="26"/>
      <c r="AM1030" s="26"/>
      <c r="AN1030" s="26"/>
      <c r="AO1030" s="26"/>
      <c r="AP1030" s="26"/>
      <c r="AQ1030" s="26"/>
      <c r="AR1030" s="26"/>
      <c r="AS1030" s="26"/>
      <c r="AT1030" s="26"/>
      <c r="AW1030" s="179">
        <v>40731</v>
      </c>
      <c r="AX1030">
        <v>28</v>
      </c>
      <c r="AY1030">
        <v>7</v>
      </c>
      <c r="AZ1030">
        <v>32</v>
      </c>
      <c r="BA1030">
        <v>3</v>
      </c>
    </row>
    <row r="1031" spans="15:53" hidden="1" x14ac:dyDescent="0.15">
      <c r="O1031" s="26"/>
      <c r="P1031" s="26"/>
      <c r="Q1031" s="26"/>
      <c r="R1031" s="26"/>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6"/>
      <c r="AQ1031" s="26"/>
      <c r="AR1031" s="26"/>
      <c r="AS1031" s="26"/>
      <c r="AT1031" s="26"/>
      <c r="AW1031" s="179">
        <v>40763</v>
      </c>
      <c r="AX1031">
        <v>28</v>
      </c>
      <c r="AY1031">
        <v>7</v>
      </c>
      <c r="AZ1031">
        <v>33</v>
      </c>
      <c r="BA1031">
        <v>2</v>
      </c>
    </row>
    <row r="1032" spans="15:53" hidden="1" x14ac:dyDescent="0.15">
      <c r="O1032" s="26"/>
      <c r="P1032" s="26"/>
      <c r="Q1032" s="26"/>
      <c r="R1032" s="26"/>
      <c r="S1032" s="26"/>
      <c r="T1032" s="26"/>
      <c r="U1032" s="26"/>
      <c r="V1032" s="26"/>
      <c r="W1032" s="26"/>
      <c r="X1032" s="26"/>
      <c r="Y1032" s="26"/>
      <c r="Z1032" s="26"/>
      <c r="AA1032" s="26"/>
      <c r="AB1032" s="26"/>
      <c r="AC1032" s="26"/>
      <c r="AD1032" s="26"/>
      <c r="AE1032" s="26"/>
      <c r="AF1032" s="26"/>
      <c r="AG1032" s="26"/>
      <c r="AH1032" s="26"/>
      <c r="AI1032" s="26"/>
      <c r="AJ1032" s="26"/>
      <c r="AK1032" s="26"/>
      <c r="AL1032" s="26"/>
      <c r="AM1032" s="26"/>
      <c r="AN1032" s="26"/>
      <c r="AO1032" s="26"/>
      <c r="AP1032" s="26"/>
      <c r="AQ1032" s="26"/>
      <c r="AR1032" s="26"/>
      <c r="AS1032" s="26"/>
      <c r="AT1032" s="26"/>
      <c r="AW1032" s="179">
        <v>40794</v>
      </c>
      <c r="AX1032">
        <v>28</v>
      </c>
      <c r="AY1032">
        <v>7</v>
      </c>
      <c r="AZ1032">
        <v>34</v>
      </c>
      <c r="BA1032">
        <v>1</v>
      </c>
    </row>
    <row r="1033" spans="15:53" hidden="1" x14ac:dyDescent="0.15">
      <c r="O1033" s="26"/>
      <c r="P1033" s="26"/>
      <c r="Q1033" s="26"/>
      <c r="R1033" s="26"/>
      <c r="S1033" s="26"/>
      <c r="T1033" s="26"/>
      <c r="U1033" s="26"/>
      <c r="V1033" s="26"/>
      <c r="W1033" s="26"/>
      <c r="X1033" s="26"/>
      <c r="Y1033" s="26"/>
      <c r="Z1033" s="26"/>
      <c r="AA1033" s="26"/>
      <c r="AB1033" s="26"/>
      <c r="AC1033" s="26"/>
      <c r="AD1033" s="26"/>
      <c r="AE1033" s="26"/>
      <c r="AF1033" s="26"/>
      <c r="AG1033" s="26"/>
      <c r="AH1033" s="26"/>
      <c r="AI1033" s="26"/>
      <c r="AJ1033" s="26"/>
      <c r="AK1033" s="26"/>
      <c r="AL1033" s="26"/>
      <c r="AM1033" s="26"/>
      <c r="AN1033" s="26"/>
      <c r="AO1033" s="26"/>
      <c r="AP1033" s="26"/>
      <c r="AQ1033" s="26"/>
      <c r="AR1033" s="26"/>
      <c r="AS1033" s="26"/>
      <c r="AT1033" s="26"/>
      <c r="AW1033" s="179">
        <v>40825</v>
      </c>
      <c r="AX1033">
        <v>28</v>
      </c>
      <c r="AY1033">
        <v>7</v>
      </c>
      <c r="AZ1033">
        <v>35</v>
      </c>
      <c r="BA1033">
        <v>9</v>
      </c>
    </row>
    <row r="1034" spans="15:53" hidden="1" x14ac:dyDescent="0.15">
      <c r="O1034" s="26"/>
      <c r="P1034" s="26"/>
      <c r="Q1034" s="26"/>
      <c r="R1034" s="26"/>
      <c r="S1034" s="26"/>
      <c r="T1034" s="26"/>
      <c r="U1034" s="26"/>
      <c r="V1034" s="26"/>
      <c r="W1034" s="26"/>
      <c r="X1034" s="26"/>
      <c r="Y1034" s="26"/>
      <c r="Z1034" s="26"/>
      <c r="AA1034" s="26"/>
      <c r="AB1034" s="26"/>
      <c r="AC1034" s="26"/>
      <c r="AD1034" s="26"/>
      <c r="AE1034" s="26"/>
      <c r="AF1034" s="26"/>
      <c r="AG1034" s="26"/>
      <c r="AH1034" s="26"/>
      <c r="AI1034" s="26"/>
      <c r="AJ1034" s="26"/>
      <c r="AK1034" s="26"/>
      <c r="AL1034" s="26"/>
      <c r="AM1034" s="26"/>
      <c r="AN1034" s="26"/>
      <c r="AO1034" s="26"/>
      <c r="AP1034" s="26"/>
      <c r="AQ1034" s="26"/>
      <c r="AR1034" s="26"/>
      <c r="AS1034" s="26"/>
      <c r="AT1034" s="26"/>
      <c r="AW1034" s="179">
        <v>40855</v>
      </c>
      <c r="AX1034">
        <v>28</v>
      </c>
      <c r="AY1034">
        <v>7</v>
      </c>
      <c r="AZ1034">
        <v>36</v>
      </c>
      <c r="BA1034">
        <v>8</v>
      </c>
    </row>
    <row r="1035" spans="15:53" hidden="1" x14ac:dyDescent="0.15">
      <c r="O1035" s="26"/>
      <c r="P1035" s="26"/>
      <c r="Q1035" s="26"/>
      <c r="R1035" s="26"/>
      <c r="S1035" s="26"/>
      <c r="T1035" s="26"/>
      <c r="U1035" s="26"/>
      <c r="V1035" s="26"/>
      <c r="W1035" s="26"/>
      <c r="X1035" s="26"/>
      <c r="Y1035" s="26"/>
      <c r="Z1035" s="26"/>
      <c r="AA1035" s="26"/>
      <c r="AB1035" s="26"/>
      <c r="AC1035" s="26"/>
      <c r="AD1035" s="26"/>
      <c r="AE1035" s="26"/>
      <c r="AF1035" s="26"/>
      <c r="AG1035" s="26"/>
      <c r="AH1035" s="26"/>
      <c r="AI1035" s="26"/>
      <c r="AJ1035" s="26"/>
      <c r="AK1035" s="26"/>
      <c r="AL1035" s="26"/>
      <c r="AM1035" s="26"/>
      <c r="AN1035" s="26"/>
      <c r="AO1035" s="26"/>
      <c r="AP1035" s="26"/>
      <c r="AQ1035" s="26"/>
      <c r="AR1035" s="26"/>
      <c r="AS1035" s="26"/>
      <c r="AT1035" s="26"/>
      <c r="AW1035" s="179">
        <v>40884</v>
      </c>
      <c r="AX1035">
        <v>28</v>
      </c>
      <c r="AY1035">
        <v>7</v>
      </c>
      <c r="AZ1035">
        <v>37</v>
      </c>
      <c r="BA1035">
        <v>7</v>
      </c>
    </row>
    <row r="1036" spans="15:53" hidden="1" x14ac:dyDescent="0.15">
      <c r="O1036" s="26"/>
      <c r="P1036" s="26"/>
      <c r="Q1036" s="26"/>
      <c r="R1036" s="26"/>
      <c r="S1036" s="26"/>
      <c r="T1036" s="26"/>
      <c r="U1036" s="26"/>
      <c r="V1036" s="26"/>
      <c r="W1036" s="26"/>
      <c r="X1036" s="26"/>
      <c r="Y1036" s="26"/>
      <c r="Z1036" s="26"/>
      <c r="AA1036" s="26"/>
      <c r="AB1036" s="26"/>
      <c r="AC1036" s="26"/>
      <c r="AD1036" s="26"/>
      <c r="AE1036" s="26"/>
      <c r="AF1036" s="26"/>
      <c r="AG1036" s="26"/>
      <c r="AH1036" s="26"/>
      <c r="AI1036" s="26"/>
      <c r="AJ1036" s="26"/>
      <c r="AK1036" s="26"/>
      <c r="AL1036" s="26"/>
      <c r="AM1036" s="26"/>
      <c r="AN1036" s="26"/>
      <c r="AO1036" s="26"/>
      <c r="AP1036" s="26"/>
      <c r="AQ1036" s="26"/>
      <c r="AR1036" s="26"/>
      <c r="AS1036" s="26"/>
      <c r="AT1036" s="26"/>
      <c r="AW1036" s="179">
        <v>40914</v>
      </c>
      <c r="AX1036">
        <v>28</v>
      </c>
      <c r="AY1036">
        <v>7</v>
      </c>
      <c r="AZ1036">
        <v>38</v>
      </c>
      <c r="BA1036">
        <v>6</v>
      </c>
    </row>
    <row r="1037" spans="15:53" hidden="1" x14ac:dyDescent="0.15">
      <c r="O1037" s="26"/>
      <c r="P1037" s="26"/>
      <c r="Q1037" s="26"/>
      <c r="R1037" s="26"/>
      <c r="S1037" s="26"/>
      <c r="T1037" s="26"/>
      <c r="U1037" s="26"/>
      <c r="V1037" s="26"/>
      <c r="W1037" s="26"/>
      <c r="X1037" s="26"/>
      <c r="Y1037" s="26"/>
      <c r="Z1037" s="26"/>
      <c r="AA1037" s="26"/>
      <c r="AB1037" s="26"/>
      <c r="AC1037" s="26"/>
      <c r="AD1037" s="26"/>
      <c r="AE1037" s="26"/>
      <c r="AF1037" s="26"/>
      <c r="AG1037" s="26"/>
      <c r="AH1037" s="26"/>
      <c r="AI1037" s="26"/>
      <c r="AJ1037" s="26"/>
      <c r="AK1037" s="26"/>
      <c r="AL1037" s="26"/>
      <c r="AM1037" s="26"/>
      <c r="AN1037" s="26"/>
      <c r="AO1037" s="26"/>
      <c r="AP1037" s="26"/>
      <c r="AQ1037" s="26"/>
      <c r="AR1037" s="26"/>
      <c r="AS1037" s="26"/>
      <c r="AT1037" s="26"/>
      <c r="AW1037" s="179">
        <v>40943</v>
      </c>
      <c r="AX1037">
        <v>29</v>
      </c>
      <c r="AY1037">
        <v>6</v>
      </c>
      <c r="AZ1037">
        <v>39</v>
      </c>
      <c r="BA1037">
        <v>5</v>
      </c>
    </row>
    <row r="1038" spans="15:53" hidden="1" x14ac:dyDescent="0.15">
      <c r="O1038" s="26"/>
      <c r="P1038" s="26"/>
      <c r="Q1038" s="26"/>
      <c r="R1038" s="26"/>
      <c r="S1038" s="26"/>
      <c r="T1038" s="26"/>
      <c r="U1038" s="26"/>
      <c r="V1038" s="26"/>
      <c r="W1038" s="26"/>
      <c r="X1038" s="26"/>
      <c r="Y1038" s="26"/>
      <c r="Z1038" s="26"/>
      <c r="AA1038" s="26"/>
      <c r="AB1038" s="26"/>
      <c r="AC1038" s="26"/>
      <c r="AD1038" s="26"/>
      <c r="AE1038" s="26"/>
      <c r="AF1038" s="26"/>
      <c r="AG1038" s="26"/>
      <c r="AH1038" s="26"/>
      <c r="AI1038" s="26"/>
      <c r="AJ1038" s="26"/>
      <c r="AK1038" s="26"/>
      <c r="AL1038" s="26"/>
      <c r="AM1038" s="26"/>
      <c r="AN1038" s="26"/>
      <c r="AO1038" s="26"/>
      <c r="AP1038" s="26"/>
      <c r="AQ1038" s="26"/>
      <c r="AR1038" s="26"/>
      <c r="AS1038" s="26"/>
      <c r="AT1038" s="26"/>
      <c r="AW1038" s="179">
        <v>40973</v>
      </c>
      <c r="AX1038">
        <v>29</v>
      </c>
      <c r="AY1038">
        <v>6</v>
      </c>
      <c r="AZ1038">
        <v>40</v>
      </c>
      <c r="BA1038">
        <v>4</v>
      </c>
    </row>
    <row r="1039" spans="15:53" hidden="1" x14ac:dyDescent="0.15">
      <c r="O1039" s="26"/>
      <c r="P1039" s="26"/>
      <c r="Q1039" s="26"/>
      <c r="R1039" s="26"/>
      <c r="S1039" s="26"/>
      <c r="T1039" s="26"/>
      <c r="U1039" s="26"/>
      <c r="V1039" s="26"/>
      <c r="W1039" s="26"/>
      <c r="X1039" s="26"/>
      <c r="Y1039" s="26"/>
      <c r="Z1039" s="26"/>
      <c r="AA1039" s="26"/>
      <c r="AB1039" s="26"/>
      <c r="AC1039" s="26"/>
      <c r="AD1039" s="26"/>
      <c r="AE1039" s="26"/>
      <c r="AF1039" s="26"/>
      <c r="AG1039" s="26"/>
      <c r="AH1039" s="26"/>
      <c r="AI1039" s="26"/>
      <c r="AJ1039" s="26"/>
      <c r="AK1039" s="26"/>
      <c r="AL1039" s="26"/>
      <c r="AM1039" s="26"/>
      <c r="AN1039" s="26"/>
      <c r="AO1039" s="26"/>
      <c r="AP1039" s="26"/>
      <c r="AQ1039" s="26"/>
      <c r="AR1039" s="26"/>
      <c r="AS1039" s="26"/>
      <c r="AT1039" s="26"/>
      <c r="AW1039" s="179">
        <v>41003</v>
      </c>
      <c r="AX1039">
        <v>29</v>
      </c>
      <c r="AY1039">
        <v>6</v>
      </c>
      <c r="AZ1039">
        <v>41</v>
      </c>
      <c r="BA1039">
        <v>3</v>
      </c>
    </row>
    <row r="1040" spans="15:53" hidden="1" x14ac:dyDescent="0.15">
      <c r="O1040" s="26"/>
      <c r="P1040" s="26"/>
      <c r="Q1040" s="26"/>
      <c r="R1040" s="26"/>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AR1040" s="26"/>
      <c r="AS1040" s="26"/>
      <c r="AT1040" s="26"/>
      <c r="AW1040" s="179">
        <v>41034</v>
      </c>
      <c r="AX1040">
        <v>29</v>
      </c>
      <c r="AY1040">
        <v>6</v>
      </c>
      <c r="AZ1040">
        <v>42</v>
      </c>
      <c r="BA1040">
        <v>2</v>
      </c>
    </row>
    <row r="1041" spans="15:53" hidden="1" x14ac:dyDescent="0.15">
      <c r="O1041" s="26"/>
      <c r="P1041" s="26"/>
      <c r="Q1041" s="26"/>
      <c r="R1041" s="26"/>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AR1041" s="26"/>
      <c r="AS1041" s="26"/>
      <c r="AT1041" s="26"/>
      <c r="AW1041" s="179">
        <v>41065</v>
      </c>
      <c r="AX1041">
        <v>29</v>
      </c>
      <c r="AY1041">
        <v>6</v>
      </c>
      <c r="AZ1041">
        <v>43</v>
      </c>
      <c r="BA1041">
        <v>1</v>
      </c>
    </row>
    <row r="1042" spans="15:53" hidden="1" x14ac:dyDescent="0.15">
      <c r="O1042" s="26"/>
      <c r="P1042" s="26"/>
      <c r="Q1042" s="26"/>
      <c r="R1042" s="26"/>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W1042" s="179">
        <v>41097</v>
      </c>
      <c r="AX1042">
        <v>29</v>
      </c>
      <c r="AY1042">
        <v>6</v>
      </c>
      <c r="AZ1042">
        <v>44</v>
      </c>
      <c r="BA1042">
        <v>9</v>
      </c>
    </row>
    <row r="1043" spans="15:53" hidden="1" x14ac:dyDescent="0.15">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W1043" s="179">
        <v>41128</v>
      </c>
      <c r="AX1043">
        <v>29</v>
      </c>
      <c r="AY1043">
        <v>6</v>
      </c>
      <c r="AZ1043">
        <v>45</v>
      </c>
      <c r="BA1043">
        <v>8</v>
      </c>
    </row>
    <row r="1044" spans="15:53" hidden="1" x14ac:dyDescent="0.15">
      <c r="O1044" s="26"/>
      <c r="P1044" s="26"/>
      <c r="Q1044" s="26"/>
      <c r="R1044" s="26"/>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AR1044" s="26"/>
      <c r="AS1044" s="26"/>
      <c r="AT1044" s="26"/>
      <c r="AW1044" s="179">
        <v>41159</v>
      </c>
      <c r="AX1044">
        <v>29</v>
      </c>
      <c r="AY1044">
        <v>6</v>
      </c>
      <c r="AZ1044">
        <v>46</v>
      </c>
      <c r="BA1044">
        <v>7</v>
      </c>
    </row>
    <row r="1045" spans="15:53" hidden="1" x14ac:dyDescent="0.15">
      <c r="O1045" s="26"/>
      <c r="P1045" s="26"/>
      <c r="Q1045" s="26"/>
      <c r="R1045" s="26"/>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AR1045" s="26"/>
      <c r="AS1045" s="26"/>
      <c r="AT1045" s="26"/>
      <c r="AW1045" s="179">
        <v>41190</v>
      </c>
      <c r="AX1045">
        <v>29</v>
      </c>
      <c r="AY1045">
        <v>6</v>
      </c>
      <c r="AZ1045">
        <v>47</v>
      </c>
      <c r="BA1045">
        <v>6</v>
      </c>
    </row>
    <row r="1046" spans="15:53" hidden="1" x14ac:dyDescent="0.15">
      <c r="O1046" s="26"/>
      <c r="P1046" s="26"/>
      <c r="Q1046" s="26"/>
      <c r="R1046" s="26"/>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AR1046" s="26"/>
      <c r="AS1046" s="26"/>
      <c r="AT1046" s="26"/>
      <c r="AW1046" s="179">
        <v>41220</v>
      </c>
      <c r="AX1046">
        <v>29</v>
      </c>
      <c r="AY1046">
        <v>6</v>
      </c>
      <c r="AZ1046">
        <v>48</v>
      </c>
      <c r="BA1046">
        <v>5</v>
      </c>
    </row>
    <row r="1047" spans="15:53" hidden="1" x14ac:dyDescent="0.15">
      <c r="O1047" s="26"/>
      <c r="P1047" s="26"/>
      <c r="Q1047" s="26"/>
      <c r="R1047" s="26"/>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AR1047" s="26"/>
      <c r="AS1047" s="26"/>
      <c r="AT1047" s="26"/>
      <c r="AW1047" s="179">
        <v>41250</v>
      </c>
      <c r="AX1047">
        <v>29</v>
      </c>
      <c r="AY1047">
        <v>6</v>
      </c>
      <c r="AZ1047">
        <v>49</v>
      </c>
      <c r="BA1047">
        <v>4</v>
      </c>
    </row>
    <row r="1048" spans="15:53" hidden="1" x14ac:dyDescent="0.15">
      <c r="O1048" s="26"/>
      <c r="P1048" s="26"/>
      <c r="Q1048" s="26"/>
      <c r="R1048" s="26"/>
      <c r="S1048" s="26"/>
      <c r="T1048" s="26"/>
      <c r="U1048" s="26"/>
      <c r="V1048" s="26"/>
      <c r="W1048" s="26"/>
      <c r="X1048" s="26"/>
      <c r="Y1048" s="26"/>
      <c r="Z1048" s="26"/>
      <c r="AA1048" s="26"/>
      <c r="AB1048" s="26"/>
      <c r="AC1048" s="26"/>
      <c r="AD1048" s="26"/>
      <c r="AE1048" s="26"/>
      <c r="AF1048" s="26"/>
      <c r="AG1048" s="26"/>
      <c r="AH1048" s="26"/>
      <c r="AI1048" s="26"/>
      <c r="AJ1048" s="26"/>
      <c r="AK1048" s="26"/>
      <c r="AL1048" s="26"/>
      <c r="AM1048" s="26"/>
      <c r="AN1048" s="26"/>
      <c r="AO1048" s="26"/>
      <c r="AP1048" s="26"/>
      <c r="AQ1048" s="26"/>
      <c r="AR1048" s="26"/>
      <c r="AS1048" s="26"/>
      <c r="AT1048" s="26"/>
      <c r="AW1048" s="179">
        <v>41279</v>
      </c>
      <c r="AX1048">
        <v>29</v>
      </c>
      <c r="AY1048">
        <v>6</v>
      </c>
      <c r="AZ1048">
        <v>50</v>
      </c>
      <c r="BA1048">
        <v>3</v>
      </c>
    </row>
    <row r="1049" spans="15:53" hidden="1" x14ac:dyDescent="0.15">
      <c r="O1049" s="26"/>
      <c r="P1049" s="26"/>
      <c r="Q1049" s="26"/>
      <c r="R1049" s="26"/>
      <c r="S1049" s="26"/>
      <c r="T1049" s="26"/>
      <c r="U1049" s="26"/>
      <c r="V1049" s="26"/>
      <c r="W1049" s="26"/>
      <c r="X1049" s="26"/>
      <c r="Y1049" s="26"/>
      <c r="Z1049" s="26"/>
      <c r="AA1049" s="26"/>
      <c r="AB1049" s="26"/>
      <c r="AC1049" s="26"/>
      <c r="AD1049" s="26"/>
      <c r="AE1049" s="26"/>
      <c r="AF1049" s="26"/>
      <c r="AG1049" s="26"/>
      <c r="AH1049" s="26"/>
      <c r="AI1049" s="26"/>
      <c r="AJ1049" s="26"/>
      <c r="AK1049" s="26"/>
      <c r="AL1049" s="26"/>
      <c r="AM1049" s="26"/>
      <c r="AN1049" s="26"/>
      <c r="AO1049" s="26"/>
      <c r="AP1049" s="26"/>
      <c r="AQ1049" s="26"/>
      <c r="AR1049" s="26"/>
      <c r="AS1049" s="26"/>
      <c r="AT1049" s="26"/>
      <c r="AW1049" s="179">
        <v>41309</v>
      </c>
      <c r="AX1049">
        <v>30</v>
      </c>
      <c r="AY1049">
        <v>5</v>
      </c>
      <c r="AZ1049">
        <v>51</v>
      </c>
      <c r="BA1049">
        <v>2</v>
      </c>
    </row>
    <row r="1050" spans="15:53" hidden="1" x14ac:dyDescent="0.15">
      <c r="O1050" s="26"/>
      <c r="P1050" s="26"/>
      <c r="Q1050" s="26"/>
      <c r="R1050" s="26"/>
      <c r="S1050" s="26"/>
      <c r="T1050" s="26"/>
      <c r="U1050" s="26"/>
      <c r="V1050" s="26"/>
      <c r="W1050" s="26"/>
      <c r="X1050" s="26"/>
      <c r="Y1050" s="26"/>
      <c r="Z1050" s="26"/>
      <c r="AA1050" s="26"/>
      <c r="AB1050" s="26"/>
      <c r="AC1050" s="26"/>
      <c r="AD1050" s="26"/>
      <c r="AE1050" s="26"/>
      <c r="AF1050" s="26"/>
      <c r="AG1050" s="26"/>
      <c r="AH1050" s="26"/>
      <c r="AI1050" s="26"/>
      <c r="AJ1050" s="26"/>
      <c r="AK1050" s="26"/>
      <c r="AL1050" s="26"/>
      <c r="AM1050" s="26"/>
      <c r="AN1050" s="26"/>
      <c r="AO1050" s="26"/>
      <c r="AP1050" s="26"/>
      <c r="AQ1050" s="26"/>
      <c r="AR1050" s="26"/>
      <c r="AS1050" s="26"/>
      <c r="AT1050" s="26"/>
      <c r="AW1050" s="179">
        <v>41338</v>
      </c>
      <c r="AX1050">
        <v>30</v>
      </c>
      <c r="AY1050">
        <v>5</v>
      </c>
      <c r="AZ1050">
        <v>52</v>
      </c>
      <c r="BA1050">
        <v>1</v>
      </c>
    </row>
    <row r="1051" spans="15:53" hidden="1" x14ac:dyDescent="0.15">
      <c r="O1051" s="26"/>
      <c r="P1051" s="26"/>
      <c r="Q1051" s="26"/>
      <c r="R1051" s="26"/>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AR1051" s="26"/>
      <c r="AS1051" s="26"/>
      <c r="AT1051" s="26"/>
      <c r="AW1051" s="179">
        <v>41369</v>
      </c>
      <c r="AX1051">
        <v>30</v>
      </c>
      <c r="AY1051">
        <v>5</v>
      </c>
      <c r="AZ1051">
        <v>53</v>
      </c>
      <c r="BA1051">
        <v>9</v>
      </c>
    </row>
    <row r="1052" spans="15:53" hidden="1" x14ac:dyDescent="0.15">
      <c r="O1052" s="26"/>
      <c r="P1052" s="26"/>
      <c r="Q1052" s="26"/>
      <c r="R1052" s="26"/>
      <c r="S1052" s="26"/>
      <c r="T1052" s="26"/>
      <c r="U1052" s="26"/>
      <c r="V1052" s="26"/>
      <c r="W1052" s="26"/>
      <c r="X1052" s="26"/>
      <c r="Y1052" s="26"/>
      <c r="Z1052" s="26"/>
      <c r="AA1052" s="26"/>
      <c r="AB1052" s="26"/>
      <c r="AC1052" s="26"/>
      <c r="AD1052" s="26"/>
      <c r="AE1052" s="26"/>
      <c r="AF1052" s="26"/>
      <c r="AG1052" s="26"/>
      <c r="AH1052" s="26"/>
      <c r="AI1052" s="26"/>
      <c r="AJ1052" s="26"/>
      <c r="AK1052" s="26"/>
      <c r="AL1052" s="26"/>
      <c r="AM1052" s="26"/>
      <c r="AN1052" s="26"/>
      <c r="AO1052" s="26"/>
      <c r="AP1052" s="26"/>
      <c r="AQ1052" s="26"/>
      <c r="AR1052" s="26"/>
      <c r="AS1052" s="26"/>
      <c r="AT1052" s="26"/>
      <c r="AW1052" s="179">
        <v>41399</v>
      </c>
      <c r="AX1052">
        <v>30</v>
      </c>
      <c r="AY1052">
        <v>5</v>
      </c>
      <c r="AZ1052">
        <v>54</v>
      </c>
      <c r="BA1052">
        <v>8</v>
      </c>
    </row>
    <row r="1053" spans="15:53" hidden="1" x14ac:dyDescent="0.15">
      <c r="O1053" s="26"/>
      <c r="P1053" s="26"/>
      <c r="Q1053" s="26"/>
      <c r="R1053" s="26"/>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W1053" s="179">
        <v>41430</v>
      </c>
      <c r="AX1053">
        <v>30</v>
      </c>
      <c r="AY1053">
        <v>5</v>
      </c>
      <c r="AZ1053">
        <v>55</v>
      </c>
      <c r="BA1053">
        <v>7</v>
      </c>
    </row>
    <row r="1054" spans="15:53" hidden="1" x14ac:dyDescent="0.15">
      <c r="O1054" s="26"/>
      <c r="P1054" s="26"/>
      <c r="Q1054" s="26"/>
      <c r="R1054" s="26"/>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W1054" s="179">
        <v>41462</v>
      </c>
      <c r="AX1054">
        <v>30</v>
      </c>
      <c r="AY1054">
        <v>5</v>
      </c>
      <c r="AZ1054">
        <v>56</v>
      </c>
      <c r="BA1054">
        <v>6</v>
      </c>
    </row>
    <row r="1055" spans="15:53" hidden="1" x14ac:dyDescent="0.15">
      <c r="O1055" s="26"/>
      <c r="P1055" s="26"/>
      <c r="Q1055" s="26"/>
      <c r="R1055" s="26"/>
      <c r="S1055" s="26"/>
      <c r="T1055" s="26"/>
      <c r="U1055" s="26"/>
      <c r="V1055" s="26"/>
      <c r="W1055" s="26"/>
      <c r="X1055" s="26"/>
      <c r="Y1055" s="26"/>
      <c r="Z1055" s="26"/>
      <c r="AA1055" s="26"/>
      <c r="AB1055" s="26"/>
      <c r="AC1055" s="26"/>
      <c r="AD1055" s="26"/>
      <c r="AE1055" s="26"/>
      <c r="AF1055" s="26"/>
      <c r="AG1055" s="26"/>
      <c r="AH1055" s="26"/>
      <c r="AI1055" s="26"/>
      <c r="AJ1055" s="26"/>
      <c r="AK1055" s="26"/>
      <c r="AL1055" s="26"/>
      <c r="AM1055" s="26"/>
      <c r="AN1055" s="26"/>
      <c r="AO1055" s="26"/>
      <c r="AP1055" s="26"/>
      <c r="AQ1055" s="26"/>
      <c r="AR1055" s="26"/>
      <c r="AS1055" s="26"/>
      <c r="AT1055" s="26"/>
      <c r="AW1055" s="179">
        <v>41493</v>
      </c>
      <c r="AX1055">
        <v>30</v>
      </c>
      <c r="AY1055">
        <v>5</v>
      </c>
      <c r="AZ1055">
        <v>57</v>
      </c>
      <c r="BA1055">
        <v>5</v>
      </c>
    </row>
    <row r="1056" spans="15:53" hidden="1" x14ac:dyDescent="0.15">
      <c r="O1056" s="26"/>
      <c r="P1056" s="26"/>
      <c r="Q1056" s="26"/>
      <c r="R1056" s="26"/>
      <c r="S1056" s="26"/>
      <c r="T1056" s="26"/>
      <c r="U1056" s="26"/>
      <c r="V1056" s="26"/>
      <c r="W1056" s="26"/>
      <c r="X1056" s="26"/>
      <c r="Y1056" s="26"/>
      <c r="Z1056" s="26"/>
      <c r="AA1056" s="26"/>
      <c r="AB1056" s="26"/>
      <c r="AC1056" s="26"/>
      <c r="AD1056" s="26"/>
      <c r="AE1056" s="26"/>
      <c r="AF1056" s="26"/>
      <c r="AG1056" s="26"/>
      <c r="AH1056" s="26"/>
      <c r="AI1056" s="26"/>
      <c r="AJ1056" s="26"/>
      <c r="AK1056" s="26"/>
      <c r="AL1056" s="26"/>
      <c r="AM1056" s="26"/>
      <c r="AN1056" s="26"/>
      <c r="AO1056" s="26"/>
      <c r="AP1056" s="26"/>
      <c r="AQ1056" s="26"/>
      <c r="AR1056" s="26"/>
      <c r="AS1056" s="26"/>
      <c r="AT1056" s="26"/>
      <c r="AW1056" s="179">
        <v>41524</v>
      </c>
      <c r="AX1056">
        <v>30</v>
      </c>
      <c r="AY1056">
        <v>5</v>
      </c>
      <c r="AZ1056">
        <v>58</v>
      </c>
      <c r="BA1056">
        <v>4</v>
      </c>
    </row>
    <row r="1057" spans="15:53" hidden="1" x14ac:dyDescent="0.15">
      <c r="O1057" s="26"/>
      <c r="P1057" s="26"/>
      <c r="Q1057" s="26"/>
      <c r="R1057" s="26"/>
      <c r="S1057" s="26"/>
      <c r="T1057" s="26"/>
      <c r="U1057" s="26"/>
      <c r="V1057" s="26"/>
      <c r="W1057" s="26"/>
      <c r="X1057" s="26"/>
      <c r="Y1057" s="26"/>
      <c r="Z1057" s="26"/>
      <c r="AA1057" s="26"/>
      <c r="AB1057" s="26"/>
      <c r="AC1057" s="26"/>
      <c r="AD1057" s="26"/>
      <c r="AE1057" s="26"/>
      <c r="AF1057" s="26"/>
      <c r="AG1057" s="26"/>
      <c r="AH1057" s="26"/>
      <c r="AI1057" s="26"/>
      <c r="AJ1057" s="26"/>
      <c r="AK1057" s="26"/>
      <c r="AL1057" s="26"/>
      <c r="AM1057" s="26"/>
      <c r="AN1057" s="26"/>
      <c r="AO1057" s="26"/>
      <c r="AP1057" s="26"/>
      <c r="AQ1057" s="26"/>
      <c r="AR1057" s="26"/>
      <c r="AS1057" s="26"/>
      <c r="AT1057" s="26"/>
      <c r="AW1057" s="179">
        <v>41555</v>
      </c>
      <c r="AX1057">
        <v>30</v>
      </c>
      <c r="AY1057">
        <v>5</v>
      </c>
      <c r="AZ1057">
        <v>59</v>
      </c>
      <c r="BA1057">
        <v>3</v>
      </c>
    </row>
    <row r="1058" spans="15:53" hidden="1" x14ac:dyDescent="0.15">
      <c r="O1058" s="26"/>
      <c r="P1058" s="26"/>
      <c r="Q1058" s="26"/>
      <c r="R1058" s="26"/>
      <c r="S1058" s="26"/>
      <c r="T1058" s="26"/>
      <c r="U1058" s="26"/>
      <c r="V1058" s="26"/>
      <c r="W1058" s="26"/>
      <c r="X1058" s="26"/>
      <c r="Y1058" s="26"/>
      <c r="Z1058" s="26"/>
      <c r="AA1058" s="26"/>
      <c r="AB1058" s="26"/>
      <c r="AC1058" s="26"/>
      <c r="AD1058" s="26"/>
      <c r="AE1058" s="26"/>
      <c r="AF1058" s="26"/>
      <c r="AG1058" s="26"/>
      <c r="AH1058" s="26"/>
      <c r="AI1058" s="26"/>
      <c r="AJ1058" s="26"/>
      <c r="AK1058" s="26"/>
      <c r="AL1058" s="26"/>
      <c r="AM1058" s="26"/>
      <c r="AN1058" s="26"/>
      <c r="AO1058" s="26"/>
      <c r="AP1058" s="26"/>
      <c r="AQ1058" s="26"/>
      <c r="AR1058" s="26"/>
      <c r="AS1058" s="26"/>
      <c r="AT1058" s="26"/>
      <c r="AW1058" s="179">
        <v>41585</v>
      </c>
      <c r="AX1058">
        <v>30</v>
      </c>
      <c r="AY1058">
        <v>5</v>
      </c>
      <c r="AZ1058">
        <v>60</v>
      </c>
      <c r="BA1058">
        <v>2</v>
      </c>
    </row>
    <row r="1059" spans="15:53" hidden="1" x14ac:dyDescent="0.15">
      <c r="O1059" s="26"/>
      <c r="P1059" s="26"/>
      <c r="Q1059" s="26"/>
      <c r="R1059" s="26"/>
      <c r="S1059" s="26"/>
      <c r="T1059" s="26"/>
      <c r="U1059" s="26"/>
      <c r="V1059" s="26"/>
      <c r="W1059" s="26"/>
      <c r="X1059" s="26"/>
      <c r="Y1059" s="26"/>
      <c r="Z1059" s="26"/>
      <c r="AA1059" s="26"/>
      <c r="AB1059" s="26"/>
      <c r="AC1059" s="26"/>
      <c r="AD1059" s="26"/>
      <c r="AE1059" s="26"/>
      <c r="AF1059" s="26"/>
      <c r="AG1059" s="26"/>
      <c r="AH1059" s="26"/>
      <c r="AI1059" s="26"/>
      <c r="AJ1059" s="26"/>
      <c r="AK1059" s="26"/>
      <c r="AL1059" s="26"/>
      <c r="AM1059" s="26"/>
      <c r="AN1059" s="26"/>
      <c r="AO1059" s="26"/>
      <c r="AP1059" s="26"/>
      <c r="AQ1059" s="26"/>
      <c r="AR1059" s="26"/>
      <c r="AS1059" s="26"/>
      <c r="AT1059" s="26"/>
      <c r="AW1059" s="179">
        <v>41615</v>
      </c>
      <c r="AX1059">
        <v>30</v>
      </c>
      <c r="AY1059">
        <v>5</v>
      </c>
      <c r="AZ1059">
        <v>1</v>
      </c>
      <c r="BA1059">
        <v>1</v>
      </c>
    </row>
    <row r="1060" spans="15:53" hidden="1" x14ac:dyDescent="0.15">
      <c r="O1060" s="26"/>
      <c r="P1060" s="26"/>
      <c r="Q1060" s="26"/>
      <c r="R1060" s="26"/>
      <c r="S1060" s="26"/>
      <c r="T1060" s="26"/>
      <c r="U1060" s="26"/>
      <c r="V1060" s="26"/>
      <c r="W1060" s="26"/>
      <c r="X1060" s="26"/>
      <c r="Y1060" s="26"/>
      <c r="Z1060" s="26"/>
      <c r="AA1060" s="26"/>
      <c r="AB1060" s="26"/>
      <c r="AC1060" s="26"/>
      <c r="AD1060" s="26"/>
      <c r="AE1060" s="26"/>
      <c r="AF1060" s="26"/>
      <c r="AG1060" s="26"/>
      <c r="AH1060" s="26"/>
      <c r="AI1060" s="26"/>
      <c r="AJ1060" s="26"/>
      <c r="AK1060" s="26"/>
      <c r="AL1060" s="26"/>
      <c r="AM1060" s="26"/>
      <c r="AN1060" s="26"/>
      <c r="AO1060" s="26"/>
      <c r="AP1060" s="26"/>
      <c r="AQ1060" s="26"/>
      <c r="AR1060" s="26"/>
      <c r="AS1060" s="26"/>
      <c r="AT1060" s="26"/>
      <c r="AW1060" s="179">
        <v>41644</v>
      </c>
      <c r="AX1060">
        <v>30</v>
      </c>
      <c r="AY1060">
        <v>5</v>
      </c>
      <c r="AZ1060">
        <v>2</v>
      </c>
      <c r="BA1060">
        <v>9</v>
      </c>
    </row>
    <row r="1061" spans="15:53" hidden="1" x14ac:dyDescent="0.15">
      <c r="O1061" s="26"/>
      <c r="P1061" s="26"/>
      <c r="Q1061" s="26"/>
      <c r="R1061" s="26"/>
      <c r="S1061" s="26"/>
      <c r="T1061" s="26"/>
      <c r="U1061" s="26"/>
      <c r="V1061" s="26"/>
      <c r="W1061" s="26"/>
      <c r="X1061" s="26"/>
      <c r="Y1061" s="26"/>
      <c r="Z1061" s="26"/>
      <c r="AA1061" s="26"/>
      <c r="AB1061" s="26"/>
      <c r="AC1061" s="26"/>
      <c r="AD1061" s="26"/>
      <c r="AE1061" s="26"/>
      <c r="AF1061" s="26"/>
      <c r="AG1061" s="26"/>
      <c r="AH1061" s="26"/>
      <c r="AI1061" s="26"/>
      <c r="AJ1061" s="26"/>
      <c r="AK1061" s="26"/>
      <c r="AL1061" s="26"/>
      <c r="AM1061" s="26"/>
      <c r="AN1061" s="26"/>
      <c r="AO1061" s="26"/>
      <c r="AP1061" s="26"/>
      <c r="AQ1061" s="26"/>
      <c r="AR1061" s="26"/>
      <c r="AS1061" s="26"/>
      <c r="AT1061" s="26"/>
      <c r="AW1061" s="179">
        <v>41674</v>
      </c>
      <c r="AX1061">
        <v>31</v>
      </c>
      <c r="AY1061">
        <v>4</v>
      </c>
      <c r="AZ1061">
        <v>3</v>
      </c>
      <c r="BA1061">
        <v>8</v>
      </c>
    </row>
    <row r="1062" spans="15:53" hidden="1" x14ac:dyDescent="0.15">
      <c r="O1062" s="26"/>
      <c r="P1062" s="26"/>
      <c r="Q1062" s="26"/>
      <c r="R1062" s="26"/>
      <c r="S1062" s="26"/>
      <c r="T1062" s="26"/>
      <c r="U1062" s="26"/>
      <c r="V1062" s="26"/>
      <c r="W1062" s="26"/>
      <c r="X1062" s="26"/>
      <c r="Y1062" s="26"/>
      <c r="Z1062" s="26"/>
      <c r="AA1062" s="26"/>
      <c r="AB1062" s="26"/>
      <c r="AC1062" s="26"/>
      <c r="AD1062" s="26"/>
      <c r="AE1062" s="26"/>
      <c r="AF1062" s="26"/>
      <c r="AG1062" s="26"/>
      <c r="AH1062" s="26"/>
      <c r="AI1062" s="26"/>
      <c r="AJ1062" s="26"/>
      <c r="AK1062" s="26"/>
      <c r="AL1062" s="26"/>
      <c r="AM1062" s="26"/>
      <c r="AN1062" s="26"/>
      <c r="AO1062" s="26"/>
      <c r="AP1062" s="26"/>
      <c r="AQ1062" s="26"/>
      <c r="AR1062" s="26"/>
      <c r="AS1062" s="26"/>
      <c r="AT1062" s="26"/>
      <c r="AW1062" s="179">
        <v>41704</v>
      </c>
      <c r="AX1062">
        <v>31</v>
      </c>
      <c r="AY1062">
        <v>4</v>
      </c>
      <c r="AZ1062">
        <v>4</v>
      </c>
      <c r="BA1062">
        <v>7</v>
      </c>
    </row>
    <row r="1063" spans="15:53" hidden="1" x14ac:dyDescent="0.15">
      <c r="O1063" s="26"/>
      <c r="P1063" s="26"/>
      <c r="Q1063" s="26"/>
      <c r="R1063" s="26"/>
      <c r="S1063" s="26"/>
      <c r="T1063" s="26"/>
      <c r="U1063" s="26"/>
      <c r="V1063" s="26"/>
      <c r="W1063" s="26"/>
      <c r="X1063" s="26"/>
      <c r="Y1063" s="26"/>
      <c r="Z1063" s="26"/>
      <c r="AA1063" s="26"/>
      <c r="AB1063" s="26"/>
      <c r="AC1063" s="26"/>
      <c r="AD1063" s="26"/>
      <c r="AE1063" s="26"/>
      <c r="AF1063" s="26"/>
      <c r="AG1063" s="26"/>
      <c r="AH1063" s="26"/>
      <c r="AI1063" s="26"/>
      <c r="AJ1063" s="26"/>
      <c r="AK1063" s="26"/>
      <c r="AL1063" s="26"/>
      <c r="AM1063" s="26"/>
      <c r="AN1063" s="26"/>
      <c r="AO1063" s="26"/>
      <c r="AP1063" s="26"/>
      <c r="AQ1063" s="26"/>
      <c r="AR1063" s="26"/>
      <c r="AS1063" s="26"/>
      <c r="AT1063" s="26"/>
      <c r="AW1063" s="179">
        <v>41734</v>
      </c>
      <c r="AX1063">
        <v>31</v>
      </c>
      <c r="AY1063">
        <v>4</v>
      </c>
      <c r="AZ1063">
        <v>5</v>
      </c>
      <c r="BA1063">
        <v>6</v>
      </c>
    </row>
    <row r="1064" spans="15:53" hidden="1" x14ac:dyDescent="0.15">
      <c r="O1064" s="26"/>
      <c r="P1064" s="26"/>
      <c r="Q1064" s="26"/>
      <c r="R1064" s="26"/>
      <c r="S1064" s="26"/>
      <c r="T1064" s="26"/>
      <c r="U1064" s="26"/>
      <c r="V1064" s="26"/>
      <c r="W1064" s="26"/>
      <c r="X1064" s="26"/>
      <c r="Y1064" s="26"/>
      <c r="Z1064" s="26"/>
      <c r="AA1064" s="26"/>
      <c r="AB1064" s="26"/>
      <c r="AC1064" s="26"/>
      <c r="AD1064" s="26"/>
      <c r="AE1064" s="26"/>
      <c r="AF1064" s="26"/>
      <c r="AG1064" s="26"/>
      <c r="AH1064" s="26"/>
      <c r="AI1064" s="26"/>
      <c r="AJ1064" s="26"/>
      <c r="AK1064" s="26"/>
      <c r="AL1064" s="26"/>
      <c r="AM1064" s="26"/>
      <c r="AN1064" s="26"/>
      <c r="AO1064" s="26"/>
      <c r="AP1064" s="26"/>
      <c r="AQ1064" s="26"/>
      <c r="AR1064" s="26"/>
      <c r="AS1064" s="26"/>
      <c r="AT1064" s="26"/>
      <c r="AW1064" s="179">
        <v>41764</v>
      </c>
      <c r="AX1064">
        <v>31</v>
      </c>
      <c r="AY1064">
        <v>4</v>
      </c>
      <c r="AZ1064">
        <v>6</v>
      </c>
      <c r="BA1064">
        <v>5</v>
      </c>
    </row>
    <row r="1065" spans="15:53" hidden="1" x14ac:dyDescent="0.15">
      <c r="O1065" s="26"/>
      <c r="P1065" s="26"/>
      <c r="Q1065" s="26"/>
      <c r="R1065" s="26"/>
      <c r="S1065" s="26"/>
      <c r="T1065" s="26"/>
      <c r="U1065" s="26"/>
      <c r="V1065" s="26"/>
      <c r="W1065" s="26"/>
      <c r="X1065" s="26"/>
      <c r="Y1065" s="26"/>
      <c r="Z1065" s="26"/>
      <c r="AA1065" s="26"/>
      <c r="AB1065" s="26"/>
      <c r="AC1065" s="26"/>
      <c r="AD1065" s="26"/>
      <c r="AE1065" s="26"/>
      <c r="AF1065" s="26"/>
      <c r="AG1065" s="26"/>
      <c r="AH1065" s="26"/>
      <c r="AI1065" s="26"/>
      <c r="AJ1065" s="26"/>
      <c r="AK1065" s="26"/>
      <c r="AL1065" s="26"/>
      <c r="AM1065" s="26"/>
      <c r="AN1065" s="26"/>
      <c r="AO1065" s="26"/>
      <c r="AP1065" s="26"/>
      <c r="AQ1065" s="26"/>
      <c r="AR1065" s="26"/>
      <c r="AS1065" s="26"/>
      <c r="AT1065" s="26"/>
      <c r="AW1065" s="179">
        <v>41796</v>
      </c>
      <c r="AX1065">
        <v>31</v>
      </c>
      <c r="AY1065">
        <v>4</v>
      </c>
      <c r="AZ1065">
        <v>7</v>
      </c>
      <c r="BA1065">
        <v>4</v>
      </c>
    </row>
    <row r="1066" spans="15:53" hidden="1" x14ac:dyDescent="0.15">
      <c r="O1066" s="26"/>
      <c r="P1066" s="26"/>
      <c r="Q1066" s="26"/>
      <c r="R1066" s="26"/>
      <c r="S1066" s="26"/>
      <c r="T1066" s="26"/>
      <c r="U1066" s="26"/>
      <c r="V1066" s="26"/>
      <c r="W1066" s="26"/>
      <c r="X1066" s="26"/>
      <c r="Y1066" s="26"/>
      <c r="Z1066" s="26"/>
      <c r="AA1066" s="26"/>
      <c r="AB1066" s="26"/>
      <c r="AC1066" s="26"/>
      <c r="AD1066" s="26"/>
      <c r="AE1066" s="26"/>
      <c r="AF1066" s="26"/>
      <c r="AG1066" s="26"/>
      <c r="AH1066" s="26"/>
      <c r="AI1066" s="26"/>
      <c r="AJ1066" s="26"/>
      <c r="AK1066" s="26"/>
      <c r="AL1066" s="26"/>
      <c r="AM1066" s="26"/>
      <c r="AN1066" s="26"/>
      <c r="AO1066" s="26"/>
      <c r="AP1066" s="26"/>
      <c r="AQ1066" s="26"/>
      <c r="AR1066" s="26"/>
      <c r="AS1066" s="26"/>
      <c r="AT1066" s="26"/>
      <c r="AW1066" s="179">
        <v>41827</v>
      </c>
      <c r="AX1066">
        <v>31</v>
      </c>
      <c r="AY1066">
        <v>4</v>
      </c>
      <c r="AZ1066">
        <v>8</v>
      </c>
      <c r="BA1066">
        <v>3</v>
      </c>
    </row>
    <row r="1067" spans="15:53" hidden="1" x14ac:dyDescent="0.15">
      <c r="O1067" s="26"/>
      <c r="P1067" s="26"/>
      <c r="Q1067" s="26"/>
      <c r="R1067" s="26"/>
      <c r="S1067" s="26"/>
      <c r="T1067" s="26"/>
      <c r="U1067" s="26"/>
      <c r="V1067" s="26"/>
      <c r="W1067" s="26"/>
      <c r="X1067" s="26"/>
      <c r="Y1067" s="26"/>
      <c r="Z1067" s="26"/>
      <c r="AA1067" s="26"/>
      <c r="AB1067" s="26"/>
      <c r="AC1067" s="26"/>
      <c r="AD1067" s="26"/>
      <c r="AE1067" s="26"/>
      <c r="AF1067" s="26"/>
      <c r="AG1067" s="26"/>
      <c r="AH1067" s="26"/>
      <c r="AI1067" s="26"/>
      <c r="AJ1067" s="26"/>
      <c r="AK1067" s="26"/>
      <c r="AL1067" s="26"/>
      <c r="AM1067" s="26"/>
      <c r="AN1067" s="26"/>
      <c r="AO1067" s="26"/>
      <c r="AP1067" s="26"/>
      <c r="AQ1067" s="26"/>
      <c r="AR1067" s="26"/>
      <c r="AS1067" s="26"/>
      <c r="AT1067" s="26"/>
      <c r="AW1067" s="179">
        <v>41858</v>
      </c>
      <c r="AX1067">
        <v>31</v>
      </c>
      <c r="AY1067">
        <v>4</v>
      </c>
      <c r="AZ1067">
        <v>9</v>
      </c>
      <c r="BA1067">
        <v>2</v>
      </c>
    </row>
    <row r="1068" spans="15:53" hidden="1" x14ac:dyDescent="0.15">
      <c r="O1068" s="26"/>
      <c r="P1068" s="26"/>
      <c r="Q1068" s="26"/>
      <c r="R1068" s="26"/>
      <c r="S1068" s="26"/>
      <c r="T1068" s="26"/>
      <c r="U1068" s="26"/>
      <c r="V1068" s="26"/>
      <c r="W1068" s="26"/>
      <c r="X1068" s="26"/>
      <c r="Y1068" s="26"/>
      <c r="Z1068" s="26"/>
      <c r="AA1068" s="26"/>
      <c r="AB1068" s="26"/>
      <c r="AC1068" s="26"/>
      <c r="AD1068" s="26"/>
      <c r="AE1068" s="26"/>
      <c r="AF1068" s="26"/>
      <c r="AG1068" s="26"/>
      <c r="AH1068" s="26"/>
      <c r="AI1068" s="26"/>
      <c r="AJ1068" s="26"/>
      <c r="AK1068" s="26"/>
      <c r="AL1068" s="26"/>
      <c r="AM1068" s="26"/>
      <c r="AN1068" s="26"/>
      <c r="AO1068" s="26"/>
      <c r="AP1068" s="26"/>
      <c r="AQ1068" s="26"/>
      <c r="AR1068" s="26"/>
      <c r="AS1068" s="26"/>
      <c r="AT1068" s="26"/>
      <c r="AW1068" s="179">
        <v>41890</v>
      </c>
      <c r="AX1068">
        <v>31</v>
      </c>
      <c r="AY1068">
        <v>4</v>
      </c>
      <c r="AZ1068">
        <v>10</v>
      </c>
      <c r="BA1068">
        <v>1</v>
      </c>
    </row>
    <row r="1069" spans="15:53" hidden="1" x14ac:dyDescent="0.15">
      <c r="O1069" s="26"/>
      <c r="P1069" s="26"/>
      <c r="Q1069" s="26"/>
      <c r="R1069" s="26"/>
      <c r="S1069" s="26"/>
      <c r="T1069" s="26"/>
      <c r="U1069" s="26"/>
      <c r="V1069" s="26"/>
      <c r="W1069" s="26"/>
      <c r="X1069" s="26"/>
      <c r="Y1069" s="26"/>
      <c r="Z1069" s="26"/>
      <c r="AA1069" s="26"/>
      <c r="AB1069" s="26"/>
      <c r="AC1069" s="26"/>
      <c r="AD1069" s="26"/>
      <c r="AE1069" s="26"/>
      <c r="AF1069" s="26"/>
      <c r="AG1069" s="26"/>
      <c r="AH1069" s="26"/>
      <c r="AI1069" s="26"/>
      <c r="AJ1069" s="26"/>
      <c r="AK1069" s="26"/>
      <c r="AL1069" s="26"/>
      <c r="AM1069" s="26"/>
      <c r="AN1069" s="26"/>
      <c r="AO1069" s="26"/>
      <c r="AP1069" s="26"/>
      <c r="AQ1069" s="26"/>
      <c r="AR1069" s="26"/>
      <c r="AS1069" s="26"/>
      <c r="AT1069" s="26"/>
      <c r="AW1069" s="179">
        <v>41920</v>
      </c>
      <c r="AX1069">
        <v>31</v>
      </c>
      <c r="AY1069">
        <v>4</v>
      </c>
      <c r="AZ1069">
        <v>11</v>
      </c>
      <c r="BA1069">
        <v>9</v>
      </c>
    </row>
    <row r="1070" spans="15:53" hidden="1" x14ac:dyDescent="0.15">
      <c r="O1070" s="26"/>
      <c r="P1070" s="26"/>
      <c r="Q1070" s="26"/>
      <c r="R1070" s="26"/>
      <c r="S1070" s="26"/>
      <c r="T1070" s="26"/>
      <c r="U1070" s="26"/>
      <c r="V1070" s="26"/>
      <c r="W1070" s="26"/>
      <c r="X1070" s="26"/>
      <c r="Y1070" s="26"/>
      <c r="Z1070" s="26"/>
      <c r="AA1070" s="26"/>
      <c r="AB1070" s="26"/>
      <c r="AC1070" s="26"/>
      <c r="AD1070" s="26"/>
      <c r="AE1070" s="26"/>
      <c r="AF1070" s="26"/>
      <c r="AG1070" s="26"/>
      <c r="AH1070" s="26"/>
      <c r="AI1070" s="26"/>
      <c r="AJ1070" s="26"/>
      <c r="AK1070" s="26"/>
      <c r="AL1070" s="26"/>
      <c r="AM1070" s="26"/>
      <c r="AN1070" s="26"/>
      <c r="AO1070" s="26"/>
      <c r="AP1070" s="26"/>
      <c r="AQ1070" s="26"/>
      <c r="AR1070" s="26"/>
      <c r="AS1070" s="26"/>
      <c r="AT1070" s="26"/>
      <c r="AW1070" s="179">
        <v>41950</v>
      </c>
      <c r="AX1070">
        <v>31</v>
      </c>
      <c r="AY1070">
        <v>4</v>
      </c>
      <c r="AZ1070">
        <v>12</v>
      </c>
      <c r="BA1070">
        <v>8</v>
      </c>
    </row>
    <row r="1071" spans="15:53" hidden="1" x14ac:dyDescent="0.15">
      <c r="O1071" s="26"/>
      <c r="P1071" s="26"/>
      <c r="Q1071" s="26"/>
      <c r="R1071" s="26"/>
      <c r="S1071" s="26"/>
      <c r="T1071" s="26"/>
      <c r="U1071" s="26"/>
      <c r="V1071" s="26"/>
      <c r="W1071" s="26"/>
      <c r="X1071" s="26"/>
      <c r="Y1071" s="26"/>
      <c r="Z1071" s="26"/>
      <c r="AA1071" s="26"/>
      <c r="AB1071" s="26"/>
      <c r="AC1071" s="26"/>
      <c r="AD1071" s="26"/>
      <c r="AE1071" s="26"/>
      <c r="AF1071" s="26"/>
      <c r="AG1071" s="26"/>
      <c r="AH1071" s="26"/>
      <c r="AI1071" s="26"/>
      <c r="AJ1071" s="26"/>
      <c r="AK1071" s="26"/>
      <c r="AL1071" s="26"/>
      <c r="AM1071" s="26"/>
      <c r="AN1071" s="26"/>
      <c r="AO1071" s="26"/>
      <c r="AP1071" s="26"/>
      <c r="AQ1071" s="26"/>
      <c r="AR1071" s="26"/>
      <c r="AS1071" s="26"/>
      <c r="AT1071" s="26"/>
      <c r="AW1071" s="179">
        <v>41980</v>
      </c>
      <c r="AX1071">
        <v>31</v>
      </c>
      <c r="AY1071">
        <v>4</v>
      </c>
      <c r="AZ1071">
        <v>13</v>
      </c>
      <c r="BA1071">
        <v>7</v>
      </c>
    </row>
    <row r="1072" spans="15:53" hidden="1" x14ac:dyDescent="0.15">
      <c r="O1072" s="26"/>
      <c r="P1072" s="26"/>
      <c r="Q1072" s="26"/>
      <c r="R1072" s="26"/>
      <c r="S1072" s="26"/>
      <c r="T1072" s="26"/>
      <c r="U1072" s="26"/>
      <c r="V1072" s="26"/>
      <c r="W1072" s="26"/>
      <c r="X1072" s="26"/>
      <c r="Y1072" s="26"/>
      <c r="Z1072" s="26"/>
      <c r="AA1072" s="26"/>
      <c r="AB1072" s="26"/>
      <c r="AC1072" s="26"/>
      <c r="AD1072" s="26"/>
      <c r="AE1072" s="26"/>
      <c r="AF1072" s="26"/>
      <c r="AG1072" s="26"/>
      <c r="AH1072" s="26"/>
      <c r="AI1072" s="26"/>
      <c r="AJ1072" s="26"/>
      <c r="AK1072" s="26"/>
      <c r="AL1072" s="26"/>
      <c r="AM1072" s="26"/>
      <c r="AN1072" s="26"/>
      <c r="AO1072" s="26"/>
      <c r="AP1072" s="26"/>
      <c r="AQ1072" s="26"/>
      <c r="AR1072" s="26"/>
      <c r="AS1072" s="26"/>
      <c r="AT1072" s="26"/>
      <c r="AW1072" s="179">
        <v>42010</v>
      </c>
      <c r="AX1072">
        <v>31</v>
      </c>
      <c r="AY1072">
        <v>4</v>
      </c>
      <c r="AZ1072">
        <v>14</v>
      </c>
      <c r="BA1072">
        <v>6</v>
      </c>
    </row>
    <row r="1073" spans="15:53" hidden="1" x14ac:dyDescent="0.15">
      <c r="O1073" s="26"/>
      <c r="P1073" s="26"/>
      <c r="Q1073" s="26"/>
      <c r="R1073" s="26"/>
      <c r="S1073" s="26"/>
      <c r="T1073" s="26"/>
      <c r="U1073" s="26"/>
      <c r="V1073" s="26"/>
      <c r="W1073" s="26"/>
      <c r="X1073" s="26"/>
      <c r="Y1073" s="26"/>
      <c r="Z1073" s="26"/>
      <c r="AA1073" s="26"/>
      <c r="AB1073" s="26"/>
      <c r="AC1073" s="26"/>
      <c r="AD1073" s="26"/>
      <c r="AE1073" s="26"/>
      <c r="AF1073" s="26"/>
      <c r="AG1073" s="26"/>
      <c r="AH1073" s="26"/>
      <c r="AI1073" s="26"/>
      <c r="AJ1073" s="26"/>
      <c r="AK1073" s="26"/>
      <c r="AL1073" s="26"/>
      <c r="AM1073" s="26"/>
      <c r="AN1073" s="26"/>
      <c r="AO1073" s="26"/>
      <c r="AP1073" s="26"/>
      <c r="AQ1073" s="26"/>
      <c r="AR1073" s="26"/>
      <c r="AS1073" s="26"/>
      <c r="AT1073" s="26"/>
      <c r="AW1073" s="179">
        <v>42039</v>
      </c>
      <c r="AX1073">
        <v>32</v>
      </c>
      <c r="AY1073">
        <v>3</v>
      </c>
      <c r="AZ1073">
        <v>15</v>
      </c>
      <c r="BA1073">
        <v>5</v>
      </c>
    </row>
    <row r="1074" spans="15:53" hidden="1" x14ac:dyDescent="0.15">
      <c r="O1074" s="26"/>
      <c r="P1074" s="26"/>
      <c r="Q1074" s="26"/>
      <c r="R1074" s="26"/>
      <c r="S1074" s="26"/>
      <c r="T1074" s="26"/>
      <c r="U1074" s="26"/>
      <c r="V1074" s="26"/>
      <c r="W1074" s="26"/>
      <c r="X1074" s="26"/>
      <c r="Y1074" s="26"/>
      <c r="Z1074" s="26"/>
      <c r="AA1074" s="26"/>
      <c r="AB1074" s="26"/>
      <c r="AC1074" s="26"/>
      <c r="AD1074" s="26"/>
      <c r="AE1074" s="26"/>
      <c r="AF1074" s="26"/>
      <c r="AG1074" s="26"/>
      <c r="AH1074" s="26"/>
      <c r="AI1074" s="26"/>
      <c r="AJ1074" s="26"/>
      <c r="AK1074" s="26"/>
      <c r="AL1074" s="26"/>
      <c r="AM1074" s="26"/>
      <c r="AN1074" s="26"/>
      <c r="AO1074" s="26"/>
      <c r="AP1074" s="26"/>
      <c r="AQ1074" s="26"/>
      <c r="AR1074" s="26"/>
      <c r="AS1074" s="26"/>
      <c r="AT1074" s="26"/>
      <c r="AW1074" s="179">
        <v>42069</v>
      </c>
      <c r="AX1074">
        <v>32</v>
      </c>
      <c r="AY1074">
        <v>3</v>
      </c>
      <c r="AZ1074">
        <v>16</v>
      </c>
      <c r="BA1074">
        <v>4</v>
      </c>
    </row>
    <row r="1075" spans="15:53" hidden="1" x14ac:dyDescent="0.15">
      <c r="O1075" s="26"/>
      <c r="P1075" s="26"/>
      <c r="Q1075" s="26"/>
      <c r="R1075" s="26"/>
      <c r="S1075" s="26"/>
      <c r="T1075" s="26"/>
      <c r="U1075" s="26"/>
      <c r="V1075" s="26"/>
      <c r="W1075" s="26"/>
      <c r="X1075" s="26"/>
      <c r="Y1075" s="26"/>
      <c r="Z1075" s="26"/>
      <c r="AA1075" s="26"/>
      <c r="AB1075" s="26"/>
      <c r="AC1075" s="26"/>
      <c r="AD1075" s="26"/>
      <c r="AE1075" s="26"/>
      <c r="AF1075" s="26"/>
      <c r="AG1075" s="26"/>
      <c r="AH1075" s="26"/>
      <c r="AI1075" s="26"/>
      <c r="AJ1075" s="26"/>
      <c r="AK1075" s="26"/>
      <c r="AL1075" s="26"/>
      <c r="AM1075" s="26"/>
      <c r="AN1075" s="26"/>
      <c r="AO1075" s="26"/>
      <c r="AP1075" s="26"/>
      <c r="AQ1075" s="26"/>
      <c r="AR1075" s="26"/>
      <c r="AS1075" s="26"/>
      <c r="AT1075" s="26"/>
      <c r="AW1075" s="179">
        <v>42099</v>
      </c>
      <c r="AX1075">
        <v>32</v>
      </c>
      <c r="AY1075">
        <v>3</v>
      </c>
      <c r="AZ1075">
        <v>17</v>
      </c>
      <c r="BA1075">
        <v>3</v>
      </c>
    </row>
    <row r="1076" spans="15:53" hidden="1" x14ac:dyDescent="0.15">
      <c r="O1076" s="26"/>
      <c r="P1076" s="26"/>
      <c r="Q1076" s="26"/>
      <c r="R1076" s="26"/>
      <c r="S1076" s="26"/>
      <c r="T1076" s="26"/>
      <c r="U1076" s="26"/>
      <c r="V1076" s="26"/>
      <c r="W1076" s="26"/>
      <c r="X1076" s="26"/>
      <c r="Y1076" s="26"/>
      <c r="Z1076" s="26"/>
      <c r="AA1076" s="26"/>
      <c r="AB1076" s="26"/>
      <c r="AC1076" s="26"/>
      <c r="AD1076" s="26"/>
      <c r="AE1076" s="26"/>
      <c r="AF1076" s="26"/>
      <c r="AG1076" s="26"/>
      <c r="AH1076" s="26"/>
      <c r="AI1076" s="26"/>
      <c r="AJ1076" s="26"/>
      <c r="AK1076" s="26"/>
      <c r="AL1076" s="26"/>
      <c r="AM1076" s="26"/>
      <c r="AN1076" s="26"/>
      <c r="AO1076" s="26"/>
      <c r="AP1076" s="26"/>
      <c r="AQ1076" s="26"/>
      <c r="AR1076" s="26"/>
      <c r="AS1076" s="26"/>
      <c r="AT1076" s="26"/>
      <c r="AW1076" s="179">
        <v>42130</v>
      </c>
      <c r="AX1076">
        <v>32</v>
      </c>
      <c r="AY1076">
        <v>3</v>
      </c>
      <c r="AZ1076">
        <v>18</v>
      </c>
      <c r="BA1076">
        <v>2</v>
      </c>
    </row>
    <row r="1077" spans="15:53" hidden="1" x14ac:dyDescent="0.15">
      <c r="O1077" s="26"/>
      <c r="P1077" s="26"/>
      <c r="Q1077" s="26"/>
      <c r="R1077" s="26"/>
      <c r="S1077" s="26"/>
      <c r="T1077" s="26"/>
      <c r="U1077" s="26"/>
      <c r="V1077" s="26"/>
      <c r="W1077" s="26"/>
      <c r="X1077" s="26"/>
      <c r="Y1077" s="26"/>
      <c r="Z1077" s="26"/>
      <c r="AA1077" s="26"/>
      <c r="AB1077" s="26"/>
      <c r="AC1077" s="26"/>
      <c r="AD1077" s="26"/>
      <c r="AE1077" s="26"/>
      <c r="AF1077" s="26"/>
      <c r="AG1077" s="26"/>
      <c r="AH1077" s="26"/>
      <c r="AI1077" s="26"/>
      <c r="AJ1077" s="26"/>
      <c r="AK1077" s="26"/>
      <c r="AL1077" s="26"/>
      <c r="AM1077" s="26"/>
      <c r="AN1077" s="26"/>
      <c r="AO1077" s="26"/>
      <c r="AP1077" s="26"/>
      <c r="AQ1077" s="26"/>
      <c r="AR1077" s="26"/>
      <c r="AS1077" s="26"/>
      <c r="AT1077" s="26"/>
      <c r="AW1077" s="179">
        <v>42161</v>
      </c>
      <c r="AX1077">
        <v>32</v>
      </c>
      <c r="AY1077">
        <v>3</v>
      </c>
      <c r="AZ1077">
        <v>19</v>
      </c>
      <c r="BA1077">
        <v>1</v>
      </c>
    </row>
    <row r="1078" spans="15:53" hidden="1" x14ac:dyDescent="0.15">
      <c r="O1078" s="26"/>
      <c r="P1078" s="26"/>
      <c r="Q1078" s="26"/>
      <c r="R1078" s="26"/>
      <c r="S1078" s="26"/>
      <c r="T1078" s="26"/>
      <c r="U1078" s="26"/>
      <c r="V1078" s="26"/>
      <c r="W1078" s="26"/>
      <c r="X1078" s="26"/>
      <c r="Y1078" s="26"/>
      <c r="Z1078" s="26"/>
      <c r="AA1078" s="26"/>
      <c r="AB1078" s="26"/>
      <c r="AC1078" s="26"/>
      <c r="AD1078" s="26"/>
      <c r="AE1078" s="26"/>
      <c r="AF1078" s="26"/>
      <c r="AG1078" s="26"/>
      <c r="AH1078" s="26"/>
      <c r="AI1078" s="26"/>
      <c r="AJ1078" s="26"/>
      <c r="AK1078" s="26"/>
      <c r="AL1078" s="26"/>
      <c r="AM1078" s="26"/>
      <c r="AN1078" s="26"/>
      <c r="AO1078" s="26"/>
      <c r="AP1078" s="26"/>
      <c r="AQ1078" s="26"/>
      <c r="AR1078" s="26"/>
      <c r="AS1078" s="26"/>
      <c r="AT1078" s="26"/>
      <c r="AW1078" s="179">
        <v>42192</v>
      </c>
      <c r="AX1078">
        <v>32</v>
      </c>
      <c r="AY1078">
        <v>3</v>
      </c>
      <c r="AZ1078">
        <v>20</v>
      </c>
      <c r="BA1078">
        <v>9</v>
      </c>
    </row>
    <row r="1079" spans="15:53" hidden="1" x14ac:dyDescent="0.15">
      <c r="O1079" s="26"/>
      <c r="P1079" s="26"/>
      <c r="Q1079" s="26"/>
      <c r="R1079" s="26"/>
      <c r="S1079" s="26"/>
      <c r="T1079" s="26"/>
      <c r="U1079" s="26"/>
      <c r="V1079" s="26"/>
      <c r="W1079" s="26"/>
      <c r="X1079" s="26"/>
      <c r="Y1079" s="26"/>
      <c r="Z1079" s="26"/>
      <c r="AA1079" s="26"/>
      <c r="AB1079" s="26"/>
      <c r="AC1079" s="26"/>
      <c r="AD1079" s="26"/>
      <c r="AE1079" s="26"/>
      <c r="AF1079" s="26"/>
      <c r="AG1079" s="26"/>
      <c r="AH1079" s="26"/>
      <c r="AI1079" s="26"/>
      <c r="AJ1079" s="26"/>
      <c r="AK1079" s="26"/>
      <c r="AL1079" s="26"/>
      <c r="AM1079" s="26"/>
      <c r="AN1079" s="26"/>
      <c r="AO1079" s="26"/>
      <c r="AP1079" s="26"/>
      <c r="AQ1079" s="26"/>
      <c r="AR1079" s="26"/>
      <c r="AS1079" s="26"/>
      <c r="AT1079" s="26"/>
      <c r="AW1079" s="179">
        <v>42224</v>
      </c>
      <c r="AX1079">
        <v>32</v>
      </c>
      <c r="AY1079">
        <v>3</v>
      </c>
      <c r="AZ1079">
        <v>21</v>
      </c>
      <c r="BA1079">
        <v>8</v>
      </c>
    </row>
    <row r="1080" spans="15:53" hidden="1" x14ac:dyDescent="0.15">
      <c r="O1080" s="26"/>
      <c r="P1080" s="26"/>
      <c r="Q1080" s="26"/>
      <c r="R1080" s="26"/>
      <c r="S1080" s="26"/>
      <c r="T1080" s="26"/>
      <c r="U1080" s="26"/>
      <c r="V1080" s="26"/>
      <c r="W1080" s="26"/>
      <c r="X1080" s="26"/>
      <c r="Y1080" s="26"/>
      <c r="Z1080" s="26"/>
      <c r="AA1080" s="26"/>
      <c r="AB1080" s="26"/>
      <c r="AC1080" s="26"/>
      <c r="AD1080" s="26"/>
      <c r="AE1080" s="26"/>
      <c r="AF1080" s="26"/>
      <c r="AG1080" s="26"/>
      <c r="AH1080" s="26"/>
      <c r="AI1080" s="26"/>
      <c r="AJ1080" s="26"/>
      <c r="AK1080" s="26"/>
      <c r="AL1080" s="26"/>
      <c r="AM1080" s="26"/>
      <c r="AN1080" s="26"/>
      <c r="AO1080" s="26"/>
      <c r="AP1080" s="26"/>
      <c r="AQ1080" s="26"/>
      <c r="AR1080" s="26"/>
      <c r="AS1080" s="26"/>
      <c r="AT1080" s="26"/>
      <c r="AW1080" s="179">
        <v>42255</v>
      </c>
      <c r="AX1080">
        <v>32</v>
      </c>
      <c r="AY1080">
        <v>3</v>
      </c>
      <c r="AZ1080">
        <v>22</v>
      </c>
      <c r="BA1080">
        <v>7</v>
      </c>
    </row>
    <row r="1081" spans="15:53" hidden="1" x14ac:dyDescent="0.15">
      <c r="O1081" s="26"/>
      <c r="P1081" s="26"/>
      <c r="Q1081" s="26"/>
      <c r="R1081" s="26"/>
      <c r="S1081" s="26"/>
      <c r="T1081" s="26"/>
      <c r="U1081" s="26"/>
      <c r="V1081" s="26"/>
      <c r="W1081" s="26"/>
      <c r="X1081" s="26"/>
      <c r="Y1081" s="26"/>
      <c r="Z1081" s="26"/>
      <c r="AA1081" s="26"/>
      <c r="AB1081" s="26"/>
      <c r="AC1081" s="26"/>
      <c r="AD1081" s="26"/>
      <c r="AE1081" s="26"/>
      <c r="AF1081" s="26"/>
      <c r="AG1081" s="26"/>
      <c r="AH1081" s="26"/>
      <c r="AI1081" s="26"/>
      <c r="AJ1081" s="26"/>
      <c r="AK1081" s="26"/>
      <c r="AL1081" s="26"/>
      <c r="AM1081" s="26"/>
      <c r="AN1081" s="26"/>
      <c r="AO1081" s="26"/>
      <c r="AP1081" s="26"/>
      <c r="AQ1081" s="26"/>
      <c r="AR1081" s="26"/>
      <c r="AS1081" s="26"/>
      <c r="AT1081" s="26"/>
      <c r="AW1081" s="179">
        <v>42285</v>
      </c>
      <c r="AX1081">
        <v>32</v>
      </c>
      <c r="AY1081">
        <v>3</v>
      </c>
      <c r="AZ1081">
        <v>23</v>
      </c>
      <c r="BA1081">
        <v>6</v>
      </c>
    </row>
    <row r="1082" spans="15:53" hidden="1" x14ac:dyDescent="0.15">
      <c r="O1082" s="26"/>
      <c r="P1082" s="26"/>
      <c r="Q1082" s="26"/>
      <c r="R1082" s="26"/>
      <c r="S1082" s="26"/>
      <c r="T1082" s="26"/>
      <c r="U1082" s="26"/>
      <c r="V1082" s="26"/>
      <c r="W1082" s="26"/>
      <c r="X1082" s="26"/>
      <c r="Y1082" s="26"/>
      <c r="Z1082" s="26"/>
      <c r="AA1082" s="26"/>
      <c r="AB1082" s="26"/>
      <c r="AC1082" s="26"/>
      <c r="AD1082" s="26"/>
      <c r="AE1082" s="26"/>
      <c r="AF1082" s="26"/>
      <c r="AG1082" s="26"/>
      <c r="AH1082" s="26"/>
      <c r="AI1082" s="26"/>
      <c r="AJ1082" s="26"/>
      <c r="AK1082" s="26"/>
      <c r="AL1082" s="26"/>
      <c r="AM1082" s="26"/>
      <c r="AN1082" s="26"/>
      <c r="AO1082" s="26"/>
      <c r="AP1082" s="26"/>
      <c r="AQ1082" s="26"/>
      <c r="AR1082" s="26"/>
      <c r="AS1082" s="26"/>
      <c r="AT1082" s="26"/>
      <c r="AW1082" s="179">
        <v>42316</v>
      </c>
      <c r="AX1082">
        <v>32</v>
      </c>
      <c r="AY1082">
        <v>3</v>
      </c>
      <c r="AZ1082">
        <v>24</v>
      </c>
      <c r="BA1082">
        <v>5</v>
      </c>
    </row>
    <row r="1083" spans="15:53" hidden="1" x14ac:dyDescent="0.15">
      <c r="O1083" s="26"/>
      <c r="P1083" s="26"/>
      <c r="Q1083" s="26"/>
      <c r="R1083" s="26"/>
      <c r="S1083" s="26"/>
      <c r="T1083" s="26"/>
      <c r="U1083" s="26"/>
      <c r="V1083" s="26"/>
      <c r="W1083" s="26"/>
      <c r="X1083" s="26"/>
      <c r="Y1083" s="26"/>
      <c r="Z1083" s="26"/>
      <c r="AA1083" s="26"/>
      <c r="AB1083" s="26"/>
      <c r="AC1083" s="26"/>
      <c r="AD1083" s="26"/>
      <c r="AE1083" s="26"/>
      <c r="AF1083" s="26"/>
      <c r="AG1083" s="26"/>
      <c r="AH1083" s="26"/>
      <c r="AI1083" s="26"/>
      <c r="AJ1083" s="26"/>
      <c r="AK1083" s="26"/>
      <c r="AL1083" s="26"/>
      <c r="AM1083" s="26"/>
      <c r="AN1083" s="26"/>
      <c r="AO1083" s="26"/>
      <c r="AP1083" s="26"/>
      <c r="AQ1083" s="26"/>
      <c r="AR1083" s="26"/>
      <c r="AS1083" s="26"/>
      <c r="AT1083" s="26"/>
      <c r="AW1083" s="179">
        <v>42345</v>
      </c>
      <c r="AX1083">
        <v>32</v>
      </c>
      <c r="AY1083">
        <v>3</v>
      </c>
      <c r="AZ1083">
        <v>25</v>
      </c>
      <c r="BA1083">
        <v>4</v>
      </c>
    </row>
    <row r="1084" spans="15:53" hidden="1" x14ac:dyDescent="0.15">
      <c r="O1084" s="26"/>
      <c r="P1084" s="26"/>
      <c r="Q1084" s="26"/>
      <c r="R1084" s="26"/>
      <c r="S1084" s="26"/>
      <c r="T1084" s="26"/>
      <c r="U1084" s="26"/>
      <c r="V1084" s="26"/>
      <c r="W1084" s="26"/>
      <c r="X1084" s="26"/>
      <c r="Y1084" s="26"/>
      <c r="Z1084" s="26"/>
      <c r="AA1084" s="26"/>
      <c r="AB1084" s="26"/>
      <c r="AC1084" s="26"/>
      <c r="AD1084" s="26"/>
      <c r="AE1084" s="26"/>
      <c r="AF1084" s="26"/>
      <c r="AG1084" s="26"/>
      <c r="AH1084" s="26"/>
      <c r="AI1084" s="26"/>
      <c r="AJ1084" s="26"/>
      <c r="AK1084" s="26"/>
      <c r="AL1084" s="26"/>
      <c r="AM1084" s="26"/>
      <c r="AN1084" s="26"/>
      <c r="AO1084" s="26"/>
      <c r="AP1084" s="26"/>
      <c r="AQ1084" s="26"/>
      <c r="AR1084" s="26"/>
      <c r="AS1084" s="26"/>
      <c r="AT1084" s="26"/>
      <c r="AW1084" s="179">
        <v>42375</v>
      </c>
      <c r="AX1084">
        <v>32</v>
      </c>
      <c r="AY1084">
        <v>3</v>
      </c>
      <c r="AZ1084">
        <v>26</v>
      </c>
      <c r="BA1084">
        <v>3</v>
      </c>
    </row>
    <row r="1085" spans="15:53" hidden="1" x14ac:dyDescent="0.15">
      <c r="O1085" s="26"/>
      <c r="P1085" s="26"/>
      <c r="Q1085" s="26"/>
      <c r="R1085" s="26"/>
      <c r="S1085" s="26"/>
      <c r="T1085" s="26"/>
      <c r="U1085" s="26"/>
      <c r="V1085" s="26"/>
      <c r="W1085" s="26"/>
      <c r="X1085" s="26"/>
      <c r="Y1085" s="26"/>
      <c r="Z1085" s="26"/>
      <c r="AA1085" s="26"/>
      <c r="AB1085" s="26"/>
      <c r="AC1085" s="26"/>
      <c r="AD1085" s="26"/>
      <c r="AE1085" s="26"/>
      <c r="AF1085" s="26"/>
      <c r="AG1085" s="26"/>
      <c r="AH1085" s="26"/>
      <c r="AI1085" s="26"/>
      <c r="AJ1085" s="26"/>
      <c r="AK1085" s="26"/>
      <c r="AL1085" s="26"/>
      <c r="AM1085" s="26"/>
      <c r="AN1085" s="26"/>
      <c r="AO1085" s="26"/>
      <c r="AP1085" s="26"/>
      <c r="AQ1085" s="26"/>
      <c r="AR1085" s="26"/>
      <c r="AS1085" s="26"/>
      <c r="AT1085" s="26"/>
      <c r="AW1085" s="179">
        <v>42404</v>
      </c>
      <c r="AX1085">
        <v>33</v>
      </c>
      <c r="AY1085">
        <v>2</v>
      </c>
      <c r="AZ1085">
        <v>27</v>
      </c>
      <c r="BA1085">
        <v>2</v>
      </c>
    </row>
    <row r="1086" spans="15:53" hidden="1" x14ac:dyDescent="0.15">
      <c r="O1086" s="26"/>
      <c r="P1086" s="26"/>
      <c r="Q1086" s="26"/>
      <c r="R1086" s="26"/>
      <c r="S1086" s="26"/>
      <c r="T1086" s="26"/>
      <c r="U1086" s="26"/>
      <c r="V1086" s="26"/>
      <c r="W1086" s="26"/>
      <c r="X1086" s="26"/>
      <c r="Y1086" s="26"/>
      <c r="Z1086" s="26"/>
      <c r="AA1086" s="26"/>
      <c r="AB1086" s="26"/>
      <c r="AC1086" s="26"/>
      <c r="AD1086" s="26"/>
      <c r="AE1086" s="26"/>
      <c r="AF1086" s="26"/>
      <c r="AG1086" s="26"/>
      <c r="AH1086" s="26"/>
      <c r="AI1086" s="26"/>
      <c r="AJ1086" s="26"/>
      <c r="AK1086" s="26"/>
      <c r="AL1086" s="26"/>
      <c r="AM1086" s="26"/>
      <c r="AN1086" s="26"/>
      <c r="AO1086" s="26"/>
      <c r="AP1086" s="26"/>
      <c r="AQ1086" s="26"/>
      <c r="AR1086" s="26"/>
      <c r="AS1086" s="26"/>
      <c r="AT1086" s="26"/>
      <c r="AW1086" s="179">
        <v>42434</v>
      </c>
      <c r="AX1086">
        <v>33</v>
      </c>
      <c r="AY1086">
        <v>2</v>
      </c>
      <c r="AZ1086">
        <v>28</v>
      </c>
      <c r="BA1086">
        <v>1</v>
      </c>
    </row>
    <row r="1087" spans="15:53" hidden="1" x14ac:dyDescent="0.15">
      <c r="O1087" s="26"/>
      <c r="P1087" s="26"/>
      <c r="Q1087" s="26"/>
      <c r="R1087" s="26"/>
      <c r="S1087" s="26"/>
      <c r="T1087" s="26"/>
      <c r="U1087" s="26"/>
      <c r="V1087" s="26"/>
      <c r="W1087" s="26"/>
      <c r="X1087" s="26"/>
      <c r="Y1087" s="26"/>
      <c r="Z1087" s="26"/>
      <c r="AA1087" s="26"/>
      <c r="AB1087" s="26"/>
      <c r="AC1087" s="26"/>
      <c r="AD1087" s="26"/>
      <c r="AE1087" s="26"/>
      <c r="AF1087" s="26"/>
      <c r="AG1087" s="26"/>
      <c r="AH1087" s="26"/>
      <c r="AI1087" s="26"/>
      <c r="AJ1087" s="26"/>
      <c r="AK1087" s="26"/>
      <c r="AL1087" s="26"/>
      <c r="AM1087" s="26"/>
      <c r="AN1087" s="26"/>
      <c r="AO1087" s="26"/>
      <c r="AP1087" s="26"/>
      <c r="AQ1087" s="26"/>
      <c r="AR1087" s="26"/>
      <c r="AS1087" s="26"/>
      <c r="AT1087" s="26"/>
      <c r="AW1087" s="179">
        <v>42464</v>
      </c>
      <c r="AX1087">
        <v>33</v>
      </c>
      <c r="AY1087">
        <v>2</v>
      </c>
      <c r="AZ1087">
        <v>29</v>
      </c>
      <c r="BA1087">
        <v>9</v>
      </c>
    </row>
    <row r="1088" spans="15:53" hidden="1" x14ac:dyDescent="0.15">
      <c r="O1088" s="26"/>
      <c r="P1088" s="26"/>
      <c r="Q1088" s="26"/>
      <c r="R1088" s="26"/>
      <c r="S1088" s="26"/>
      <c r="T1088" s="26"/>
      <c r="U1088" s="26"/>
      <c r="V1088" s="26"/>
      <c r="W1088" s="26"/>
      <c r="X1088" s="26"/>
      <c r="Y1088" s="26"/>
      <c r="Z1088" s="26"/>
      <c r="AA1088" s="26"/>
      <c r="AB1088" s="26"/>
      <c r="AC1088" s="26"/>
      <c r="AD1088" s="26"/>
      <c r="AE1088" s="26"/>
      <c r="AF1088" s="26"/>
      <c r="AG1088" s="26"/>
      <c r="AH1088" s="26"/>
      <c r="AI1088" s="26"/>
      <c r="AJ1088" s="26"/>
      <c r="AK1088" s="26"/>
      <c r="AL1088" s="26"/>
      <c r="AM1088" s="26"/>
      <c r="AN1088" s="26"/>
      <c r="AO1088" s="26"/>
      <c r="AP1088" s="26"/>
      <c r="AQ1088" s="26"/>
      <c r="AR1088" s="26"/>
      <c r="AS1088" s="26"/>
      <c r="AT1088" s="26"/>
      <c r="AW1088" s="179">
        <v>42495</v>
      </c>
      <c r="AX1088">
        <v>33</v>
      </c>
      <c r="AY1088">
        <v>2</v>
      </c>
      <c r="AZ1088">
        <v>30</v>
      </c>
      <c r="BA1088">
        <v>8</v>
      </c>
    </row>
    <row r="1089" spans="15:53" hidden="1" x14ac:dyDescent="0.15">
      <c r="O1089" s="26"/>
      <c r="P1089" s="26"/>
      <c r="Q1089" s="26"/>
      <c r="R1089" s="26"/>
      <c r="S1089" s="26"/>
      <c r="T1089" s="26"/>
      <c r="U1089" s="26"/>
      <c r="V1089" s="26"/>
      <c r="W1089" s="26"/>
      <c r="X1089" s="26"/>
      <c r="Y1089" s="26"/>
      <c r="Z1089" s="26"/>
      <c r="AA1089" s="26"/>
      <c r="AB1089" s="26"/>
      <c r="AC1089" s="26"/>
      <c r="AD1089" s="26"/>
      <c r="AE1089" s="26"/>
      <c r="AF1089" s="26"/>
      <c r="AG1089" s="26"/>
      <c r="AH1089" s="26"/>
      <c r="AI1089" s="26"/>
      <c r="AJ1089" s="26"/>
      <c r="AK1089" s="26"/>
      <c r="AL1089" s="26"/>
      <c r="AM1089" s="26"/>
      <c r="AN1089" s="26"/>
      <c r="AO1089" s="26"/>
      <c r="AP1089" s="26"/>
      <c r="AQ1089" s="26"/>
      <c r="AR1089" s="26"/>
      <c r="AS1089" s="26"/>
      <c r="AT1089" s="26"/>
      <c r="AW1089" s="179">
        <v>42526</v>
      </c>
      <c r="AX1089">
        <v>33</v>
      </c>
      <c r="AY1089">
        <v>2</v>
      </c>
      <c r="AZ1089">
        <v>31</v>
      </c>
      <c r="BA1089">
        <v>7</v>
      </c>
    </row>
    <row r="1090" spans="15:53" hidden="1" x14ac:dyDescent="0.15">
      <c r="O1090" s="26"/>
      <c r="P1090" s="26"/>
      <c r="Q1090" s="26"/>
      <c r="R1090" s="26"/>
      <c r="S1090" s="26"/>
      <c r="T1090" s="26"/>
      <c r="U1090" s="26"/>
      <c r="V1090" s="26"/>
      <c r="W1090" s="26"/>
      <c r="X1090" s="26"/>
      <c r="Y1090" s="26"/>
      <c r="Z1090" s="26"/>
      <c r="AA1090" s="26"/>
      <c r="AB1090" s="26"/>
      <c r="AC1090" s="26"/>
      <c r="AD1090" s="26"/>
      <c r="AE1090" s="26"/>
      <c r="AF1090" s="26"/>
      <c r="AG1090" s="26"/>
      <c r="AH1090" s="26"/>
      <c r="AI1090" s="26"/>
      <c r="AJ1090" s="26"/>
      <c r="AK1090" s="26"/>
      <c r="AL1090" s="26"/>
      <c r="AM1090" s="26"/>
      <c r="AN1090" s="26"/>
      <c r="AO1090" s="26"/>
      <c r="AP1090" s="26"/>
      <c r="AQ1090" s="26"/>
      <c r="AR1090" s="26"/>
      <c r="AS1090" s="26"/>
      <c r="AT1090" s="26"/>
      <c r="AW1090" s="179">
        <v>42558</v>
      </c>
      <c r="AX1090">
        <v>33</v>
      </c>
      <c r="AY1090">
        <v>2</v>
      </c>
      <c r="AZ1090">
        <v>32</v>
      </c>
      <c r="BA1090">
        <v>6</v>
      </c>
    </row>
    <row r="1091" spans="15:53" hidden="1" x14ac:dyDescent="0.15">
      <c r="O1091" s="26"/>
      <c r="P1091" s="26"/>
      <c r="Q1091" s="26"/>
      <c r="R1091" s="26"/>
      <c r="S1091" s="26"/>
      <c r="T1091" s="26"/>
      <c r="U1091" s="26"/>
      <c r="V1091" s="26"/>
      <c r="W1091" s="26"/>
      <c r="X1091" s="26"/>
      <c r="Y1091" s="26"/>
      <c r="Z1091" s="26"/>
      <c r="AA1091" s="26"/>
      <c r="AB1091" s="26"/>
      <c r="AC1091" s="26"/>
      <c r="AD1091" s="26"/>
      <c r="AE1091" s="26"/>
      <c r="AF1091" s="26"/>
      <c r="AG1091" s="26"/>
      <c r="AH1091" s="26"/>
      <c r="AI1091" s="26"/>
      <c r="AJ1091" s="26"/>
      <c r="AK1091" s="26"/>
      <c r="AL1091" s="26"/>
      <c r="AM1091" s="26"/>
      <c r="AN1091" s="26"/>
      <c r="AO1091" s="26"/>
      <c r="AP1091" s="26"/>
      <c r="AQ1091" s="26"/>
      <c r="AR1091" s="26"/>
      <c r="AS1091" s="26"/>
      <c r="AT1091" s="26"/>
      <c r="AW1091" s="179">
        <v>42589</v>
      </c>
      <c r="AX1091">
        <v>33</v>
      </c>
      <c r="AY1091">
        <v>2</v>
      </c>
      <c r="AZ1091">
        <v>33</v>
      </c>
      <c r="BA1091">
        <v>5</v>
      </c>
    </row>
    <row r="1092" spans="15:53" hidden="1" x14ac:dyDescent="0.15">
      <c r="O1092" s="26"/>
      <c r="P1092" s="26"/>
      <c r="Q1092" s="26"/>
      <c r="R1092" s="26"/>
      <c r="S1092" s="26"/>
      <c r="T1092" s="26"/>
      <c r="U1092" s="26"/>
      <c r="V1092" s="26"/>
      <c r="W1092" s="26"/>
      <c r="X1092" s="26"/>
      <c r="Y1092" s="26"/>
      <c r="Z1092" s="26"/>
      <c r="AA1092" s="26"/>
      <c r="AB1092" s="26"/>
      <c r="AC1092" s="26"/>
      <c r="AD1092" s="26"/>
      <c r="AE1092" s="26"/>
      <c r="AF1092" s="26"/>
      <c r="AG1092" s="26"/>
      <c r="AH1092" s="26"/>
      <c r="AI1092" s="26"/>
      <c r="AJ1092" s="26"/>
      <c r="AK1092" s="26"/>
      <c r="AL1092" s="26"/>
      <c r="AM1092" s="26"/>
      <c r="AN1092" s="26"/>
      <c r="AO1092" s="26"/>
      <c r="AP1092" s="26"/>
      <c r="AQ1092" s="26"/>
      <c r="AR1092" s="26"/>
      <c r="AS1092" s="26"/>
      <c r="AT1092" s="26"/>
      <c r="AW1092" s="179">
        <v>42620</v>
      </c>
      <c r="AX1092">
        <v>33</v>
      </c>
      <c r="AY1092">
        <v>2</v>
      </c>
      <c r="AZ1092">
        <v>34</v>
      </c>
      <c r="BA1092">
        <v>4</v>
      </c>
    </row>
    <row r="1093" spans="15:53" hidden="1" x14ac:dyDescent="0.15">
      <c r="O1093" s="26"/>
      <c r="P1093" s="26"/>
      <c r="Q1093" s="26"/>
      <c r="R1093" s="26"/>
      <c r="S1093" s="26"/>
      <c r="T1093" s="26"/>
      <c r="U1093" s="26"/>
      <c r="V1093" s="26"/>
      <c r="W1093" s="26"/>
      <c r="X1093" s="26"/>
      <c r="Y1093" s="26"/>
      <c r="Z1093" s="26"/>
      <c r="AA1093" s="26"/>
      <c r="AB1093" s="26"/>
      <c r="AC1093" s="26"/>
      <c r="AD1093" s="26"/>
      <c r="AE1093" s="26"/>
      <c r="AF1093" s="26"/>
      <c r="AG1093" s="26"/>
      <c r="AH1093" s="26"/>
      <c r="AI1093" s="26"/>
      <c r="AJ1093" s="26"/>
      <c r="AK1093" s="26"/>
      <c r="AL1093" s="26"/>
      <c r="AM1093" s="26"/>
      <c r="AN1093" s="26"/>
      <c r="AO1093" s="26"/>
      <c r="AP1093" s="26"/>
      <c r="AQ1093" s="26"/>
      <c r="AR1093" s="26"/>
      <c r="AS1093" s="26"/>
      <c r="AT1093" s="26"/>
      <c r="AW1093" s="179">
        <v>42651</v>
      </c>
      <c r="AX1093">
        <v>33</v>
      </c>
      <c r="AY1093">
        <v>2</v>
      </c>
      <c r="AZ1093">
        <v>35</v>
      </c>
      <c r="BA1093">
        <v>3</v>
      </c>
    </row>
    <row r="1094" spans="15:53" hidden="1" x14ac:dyDescent="0.15">
      <c r="O1094" s="26"/>
      <c r="P1094" s="26"/>
      <c r="Q1094" s="26"/>
      <c r="R1094" s="26"/>
      <c r="S1094" s="26"/>
      <c r="T1094" s="26"/>
      <c r="U1094" s="26"/>
      <c r="V1094" s="26"/>
      <c r="W1094" s="26"/>
      <c r="X1094" s="26"/>
      <c r="Y1094" s="26"/>
      <c r="Z1094" s="26"/>
      <c r="AA1094" s="26"/>
      <c r="AB1094" s="26"/>
      <c r="AC1094" s="26"/>
      <c r="AD1094" s="26"/>
      <c r="AE1094" s="26"/>
      <c r="AF1094" s="26"/>
      <c r="AG1094" s="26"/>
      <c r="AH1094" s="26"/>
      <c r="AI1094" s="26"/>
      <c r="AJ1094" s="26"/>
      <c r="AK1094" s="26"/>
      <c r="AL1094" s="26"/>
      <c r="AM1094" s="26"/>
      <c r="AN1094" s="26"/>
      <c r="AO1094" s="26"/>
      <c r="AP1094" s="26"/>
      <c r="AQ1094" s="26"/>
      <c r="AR1094" s="26"/>
      <c r="AS1094" s="26"/>
      <c r="AT1094" s="26"/>
      <c r="AW1094" s="179">
        <v>42681</v>
      </c>
      <c r="AX1094">
        <v>33</v>
      </c>
      <c r="AY1094">
        <v>2</v>
      </c>
      <c r="AZ1094">
        <v>36</v>
      </c>
      <c r="BA1094">
        <v>2</v>
      </c>
    </row>
    <row r="1095" spans="15:53" hidden="1" x14ac:dyDescent="0.15">
      <c r="O1095" s="26"/>
      <c r="P1095" s="26"/>
      <c r="Q1095" s="26"/>
      <c r="R1095" s="26"/>
      <c r="S1095" s="26"/>
      <c r="T1095" s="26"/>
      <c r="U1095" s="26"/>
      <c r="V1095" s="26"/>
      <c r="W1095" s="26"/>
      <c r="X1095" s="26"/>
      <c r="Y1095" s="26"/>
      <c r="Z1095" s="26"/>
      <c r="AA1095" s="26"/>
      <c r="AB1095" s="26"/>
      <c r="AC1095" s="26"/>
      <c r="AD1095" s="26"/>
      <c r="AE1095" s="26"/>
      <c r="AF1095" s="26"/>
      <c r="AG1095" s="26"/>
      <c r="AH1095" s="26"/>
      <c r="AI1095" s="26"/>
      <c r="AJ1095" s="26"/>
      <c r="AK1095" s="26"/>
      <c r="AL1095" s="26"/>
      <c r="AM1095" s="26"/>
      <c r="AN1095" s="26"/>
      <c r="AO1095" s="26"/>
      <c r="AP1095" s="26"/>
      <c r="AQ1095" s="26"/>
      <c r="AR1095" s="26"/>
      <c r="AS1095" s="26"/>
      <c r="AT1095" s="26"/>
      <c r="AW1095" s="179">
        <v>42711</v>
      </c>
      <c r="AX1095">
        <v>33</v>
      </c>
      <c r="AY1095">
        <v>2</v>
      </c>
      <c r="AZ1095">
        <v>37</v>
      </c>
      <c r="BA1095">
        <v>1</v>
      </c>
    </row>
    <row r="1096" spans="15:53" hidden="1" x14ac:dyDescent="0.15">
      <c r="O1096" s="26"/>
      <c r="P1096" s="26"/>
      <c r="Q1096" s="26"/>
      <c r="R1096" s="26"/>
      <c r="S1096" s="26"/>
      <c r="T1096" s="26"/>
      <c r="U1096" s="26"/>
      <c r="V1096" s="26"/>
      <c r="W1096" s="26"/>
      <c r="X1096" s="26"/>
      <c r="Y1096" s="26"/>
      <c r="Z1096" s="26"/>
      <c r="AA1096" s="26"/>
      <c r="AB1096" s="26"/>
      <c r="AC1096" s="26"/>
      <c r="AD1096" s="26"/>
      <c r="AE1096" s="26"/>
      <c r="AF1096" s="26"/>
      <c r="AG1096" s="26"/>
      <c r="AH1096" s="26"/>
      <c r="AI1096" s="26"/>
      <c r="AJ1096" s="26"/>
      <c r="AK1096" s="26"/>
      <c r="AL1096" s="26"/>
      <c r="AM1096" s="26"/>
      <c r="AN1096" s="26"/>
      <c r="AO1096" s="26"/>
      <c r="AP1096" s="26"/>
      <c r="AQ1096" s="26"/>
      <c r="AR1096" s="26"/>
      <c r="AS1096" s="26"/>
      <c r="AT1096" s="26"/>
      <c r="AW1096" s="179">
        <v>42740</v>
      </c>
      <c r="AX1096">
        <v>33</v>
      </c>
      <c r="AY1096">
        <v>2</v>
      </c>
      <c r="AZ1096">
        <v>38</v>
      </c>
      <c r="BA1096">
        <v>9</v>
      </c>
    </row>
    <row r="1097" spans="15:53" hidden="1" x14ac:dyDescent="0.15">
      <c r="O1097" s="26"/>
      <c r="P1097" s="26"/>
      <c r="Q1097" s="26"/>
      <c r="R1097" s="26"/>
      <c r="S1097" s="26"/>
      <c r="T1097" s="26"/>
      <c r="U1097" s="26"/>
      <c r="V1097" s="26"/>
      <c r="W1097" s="26"/>
      <c r="X1097" s="26"/>
      <c r="Y1097" s="26"/>
      <c r="Z1097" s="26"/>
      <c r="AA1097" s="26"/>
      <c r="AB1097" s="26"/>
      <c r="AC1097" s="26"/>
      <c r="AD1097" s="26"/>
      <c r="AE1097" s="26"/>
      <c r="AF1097" s="26"/>
      <c r="AG1097" s="26"/>
      <c r="AH1097" s="26"/>
      <c r="AI1097" s="26"/>
      <c r="AJ1097" s="26"/>
      <c r="AK1097" s="26"/>
      <c r="AL1097" s="26"/>
      <c r="AM1097" s="26"/>
      <c r="AN1097" s="26"/>
      <c r="AO1097" s="26"/>
      <c r="AP1097" s="26"/>
      <c r="AQ1097" s="26"/>
      <c r="AR1097" s="26"/>
      <c r="AS1097" s="26"/>
      <c r="AT1097" s="26"/>
      <c r="AW1097" s="179">
        <v>42770</v>
      </c>
      <c r="AX1097">
        <v>34</v>
      </c>
      <c r="AY1097">
        <v>1</v>
      </c>
      <c r="AZ1097">
        <v>39</v>
      </c>
      <c r="BA1097">
        <v>8</v>
      </c>
    </row>
    <row r="1098" spans="15:53" hidden="1" x14ac:dyDescent="0.15">
      <c r="O1098" s="26"/>
      <c r="P1098" s="26"/>
      <c r="Q1098" s="26"/>
      <c r="R1098" s="26"/>
      <c r="S1098" s="26"/>
      <c r="T1098" s="26"/>
      <c r="U1098" s="26"/>
      <c r="V1098" s="26"/>
      <c r="W1098" s="26"/>
      <c r="X1098" s="26"/>
      <c r="Y1098" s="26"/>
      <c r="Z1098" s="26"/>
      <c r="AA1098" s="26"/>
      <c r="AB1098" s="26"/>
      <c r="AC1098" s="26"/>
      <c r="AD1098" s="26"/>
      <c r="AE1098" s="26"/>
      <c r="AF1098" s="26"/>
      <c r="AG1098" s="26"/>
      <c r="AH1098" s="26"/>
      <c r="AI1098" s="26"/>
      <c r="AJ1098" s="26"/>
      <c r="AK1098" s="26"/>
      <c r="AL1098" s="26"/>
      <c r="AM1098" s="26"/>
      <c r="AN1098" s="26"/>
      <c r="AO1098" s="26"/>
      <c r="AP1098" s="26"/>
      <c r="AQ1098" s="26"/>
      <c r="AR1098" s="26"/>
      <c r="AS1098" s="26"/>
      <c r="AT1098" s="26"/>
      <c r="AW1098" s="179">
        <v>42799</v>
      </c>
      <c r="AX1098">
        <v>34</v>
      </c>
      <c r="AY1098">
        <v>1</v>
      </c>
      <c r="AZ1098">
        <v>40</v>
      </c>
      <c r="BA1098">
        <v>7</v>
      </c>
    </row>
    <row r="1099" spans="15:53" hidden="1" x14ac:dyDescent="0.15">
      <c r="O1099" s="26"/>
      <c r="P1099" s="26"/>
      <c r="Q1099" s="26"/>
      <c r="R1099" s="26"/>
      <c r="S1099" s="26"/>
      <c r="T1099" s="26"/>
      <c r="U1099" s="26"/>
      <c r="V1099" s="26"/>
      <c r="W1099" s="26"/>
      <c r="X1099" s="26"/>
      <c r="Y1099" s="26"/>
      <c r="Z1099" s="26"/>
      <c r="AA1099" s="26"/>
      <c r="AB1099" s="26"/>
      <c r="AC1099" s="26"/>
      <c r="AD1099" s="26"/>
      <c r="AE1099" s="26"/>
      <c r="AF1099" s="26"/>
      <c r="AG1099" s="26"/>
      <c r="AH1099" s="26"/>
      <c r="AI1099" s="26"/>
      <c r="AJ1099" s="26"/>
      <c r="AK1099" s="26"/>
      <c r="AL1099" s="26"/>
      <c r="AM1099" s="26"/>
      <c r="AN1099" s="26"/>
      <c r="AO1099" s="26"/>
      <c r="AP1099" s="26"/>
      <c r="AQ1099" s="26"/>
      <c r="AR1099" s="26"/>
      <c r="AS1099" s="26"/>
      <c r="AT1099" s="26"/>
      <c r="AW1099" s="179">
        <v>42829</v>
      </c>
      <c r="AX1099">
        <v>34</v>
      </c>
      <c r="AY1099">
        <v>1</v>
      </c>
      <c r="AZ1099">
        <v>41</v>
      </c>
      <c r="BA1099">
        <v>6</v>
      </c>
    </row>
    <row r="1100" spans="15:53" hidden="1" x14ac:dyDescent="0.15">
      <c r="O1100" s="26"/>
      <c r="P1100" s="26"/>
      <c r="Q1100" s="26"/>
      <c r="R1100" s="26"/>
      <c r="S1100" s="26"/>
      <c r="T1100" s="26"/>
      <c r="U1100" s="26"/>
      <c r="V1100" s="26"/>
      <c r="W1100" s="26"/>
      <c r="X1100" s="26"/>
      <c r="Y1100" s="26"/>
      <c r="Z1100" s="26"/>
      <c r="AA1100" s="26"/>
      <c r="AB1100" s="26"/>
      <c r="AC1100" s="26"/>
      <c r="AD1100" s="26"/>
      <c r="AE1100" s="26"/>
      <c r="AF1100" s="26"/>
      <c r="AG1100" s="26"/>
      <c r="AH1100" s="26"/>
      <c r="AI1100" s="26"/>
      <c r="AJ1100" s="26"/>
      <c r="AK1100" s="26"/>
      <c r="AL1100" s="26"/>
      <c r="AM1100" s="26"/>
      <c r="AN1100" s="26"/>
      <c r="AO1100" s="26"/>
      <c r="AP1100" s="26"/>
      <c r="AQ1100" s="26"/>
      <c r="AR1100" s="26"/>
      <c r="AS1100" s="26"/>
      <c r="AT1100" s="26"/>
      <c r="AW1100" s="179">
        <v>42860</v>
      </c>
      <c r="AX1100">
        <v>34</v>
      </c>
      <c r="AY1100">
        <v>1</v>
      </c>
      <c r="AZ1100">
        <v>42</v>
      </c>
      <c r="BA1100">
        <v>5</v>
      </c>
    </row>
    <row r="1101" spans="15:53" hidden="1" x14ac:dyDescent="0.15">
      <c r="O1101" s="26"/>
      <c r="P1101" s="26"/>
      <c r="Q1101" s="26"/>
      <c r="R1101" s="26"/>
      <c r="S1101" s="26"/>
      <c r="T1101" s="26"/>
      <c r="U1101" s="26"/>
      <c r="V1101" s="26"/>
      <c r="W1101" s="26"/>
      <c r="X1101" s="26"/>
      <c r="Y1101" s="26"/>
      <c r="Z1101" s="26"/>
      <c r="AA1101" s="26"/>
      <c r="AB1101" s="26"/>
      <c r="AC1101" s="26"/>
      <c r="AD1101" s="26"/>
      <c r="AE1101" s="26"/>
      <c r="AF1101" s="26"/>
      <c r="AG1101" s="26"/>
      <c r="AH1101" s="26"/>
      <c r="AI1101" s="26"/>
      <c r="AJ1101" s="26"/>
      <c r="AK1101" s="26"/>
      <c r="AL1101" s="26"/>
      <c r="AM1101" s="26"/>
      <c r="AN1101" s="26"/>
      <c r="AO1101" s="26"/>
      <c r="AP1101" s="26"/>
      <c r="AQ1101" s="26"/>
      <c r="AR1101" s="26"/>
      <c r="AS1101" s="26"/>
      <c r="AT1101" s="26"/>
      <c r="AW1101" s="179">
        <v>42891</v>
      </c>
      <c r="AX1101">
        <v>34</v>
      </c>
      <c r="AY1101">
        <v>1</v>
      </c>
      <c r="AZ1101">
        <v>43</v>
      </c>
      <c r="BA1101">
        <v>4</v>
      </c>
    </row>
    <row r="1102" spans="15:53" hidden="1" x14ac:dyDescent="0.15">
      <c r="O1102" s="26"/>
      <c r="P1102" s="26"/>
      <c r="Q1102" s="26"/>
      <c r="R1102" s="26"/>
      <c r="S1102" s="26"/>
      <c r="T1102" s="26"/>
      <c r="U1102" s="26"/>
      <c r="V1102" s="26"/>
      <c r="W1102" s="26"/>
      <c r="X1102" s="26"/>
      <c r="Y1102" s="26"/>
      <c r="Z1102" s="26"/>
      <c r="AA1102" s="26"/>
      <c r="AB1102" s="26"/>
      <c r="AC1102" s="26"/>
      <c r="AD1102" s="26"/>
      <c r="AE1102" s="26"/>
      <c r="AF1102" s="26"/>
      <c r="AG1102" s="26"/>
      <c r="AH1102" s="26"/>
      <c r="AI1102" s="26"/>
      <c r="AJ1102" s="26"/>
      <c r="AK1102" s="26"/>
      <c r="AL1102" s="26"/>
      <c r="AM1102" s="26"/>
      <c r="AN1102" s="26"/>
      <c r="AO1102" s="26"/>
      <c r="AP1102" s="26"/>
      <c r="AQ1102" s="26"/>
      <c r="AR1102" s="26"/>
      <c r="AS1102" s="26"/>
      <c r="AT1102" s="26"/>
      <c r="AW1102" s="179">
        <v>42923</v>
      </c>
      <c r="AX1102">
        <v>34</v>
      </c>
      <c r="AY1102">
        <v>1</v>
      </c>
      <c r="AZ1102">
        <v>44</v>
      </c>
      <c r="BA1102">
        <v>3</v>
      </c>
    </row>
    <row r="1103" spans="15:53" hidden="1" x14ac:dyDescent="0.15">
      <c r="O1103" s="26"/>
      <c r="P1103" s="26"/>
      <c r="Q1103" s="26"/>
      <c r="R1103" s="26"/>
      <c r="S1103" s="26"/>
      <c r="T1103" s="26"/>
      <c r="U1103" s="26"/>
      <c r="V1103" s="26"/>
      <c r="W1103" s="26"/>
      <c r="X1103" s="26"/>
      <c r="Y1103" s="26"/>
      <c r="Z1103" s="26"/>
      <c r="AA1103" s="26"/>
      <c r="AB1103" s="26"/>
      <c r="AC1103" s="26"/>
      <c r="AD1103" s="26"/>
      <c r="AE1103" s="26"/>
      <c r="AF1103" s="26"/>
      <c r="AG1103" s="26"/>
      <c r="AH1103" s="26"/>
      <c r="AI1103" s="26"/>
      <c r="AJ1103" s="26"/>
      <c r="AK1103" s="26"/>
      <c r="AL1103" s="26"/>
      <c r="AM1103" s="26"/>
      <c r="AN1103" s="26"/>
      <c r="AO1103" s="26"/>
      <c r="AP1103" s="26"/>
      <c r="AQ1103" s="26"/>
      <c r="AR1103" s="26"/>
      <c r="AS1103" s="26"/>
      <c r="AT1103" s="26"/>
      <c r="AW1103" s="179">
        <v>42954</v>
      </c>
      <c r="AX1103">
        <v>34</v>
      </c>
      <c r="AY1103">
        <v>1</v>
      </c>
      <c r="AZ1103">
        <v>45</v>
      </c>
      <c r="BA1103">
        <v>2</v>
      </c>
    </row>
    <row r="1104" spans="15:53" hidden="1" x14ac:dyDescent="0.15">
      <c r="O1104" s="26"/>
      <c r="P1104" s="26"/>
      <c r="Q1104" s="26"/>
      <c r="R1104" s="26"/>
      <c r="S1104" s="26"/>
      <c r="T1104" s="26"/>
      <c r="U1104" s="26"/>
      <c r="V1104" s="26"/>
      <c r="W1104" s="26"/>
      <c r="X1104" s="26"/>
      <c r="Y1104" s="26"/>
      <c r="Z1104" s="26"/>
      <c r="AA1104" s="26"/>
      <c r="AB1104" s="26"/>
      <c r="AC1104" s="26"/>
      <c r="AD1104" s="26"/>
      <c r="AE1104" s="26"/>
      <c r="AF1104" s="26"/>
      <c r="AG1104" s="26"/>
      <c r="AH1104" s="26"/>
      <c r="AI1104" s="26"/>
      <c r="AJ1104" s="26"/>
      <c r="AK1104" s="26"/>
      <c r="AL1104" s="26"/>
      <c r="AM1104" s="26"/>
      <c r="AN1104" s="26"/>
      <c r="AO1104" s="26"/>
      <c r="AP1104" s="26"/>
      <c r="AQ1104" s="26"/>
      <c r="AR1104" s="26"/>
      <c r="AS1104" s="26"/>
      <c r="AT1104" s="26"/>
      <c r="AW1104" s="179">
        <v>42985</v>
      </c>
      <c r="AX1104">
        <v>34</v>
      </c>
      <c r="AY1104">
        <v>1</v>
      </c>
      <c r="AZ1104">
        <v>46</v>
      </c>
      <c r="BA1104">
        <v>1</v>
      </c>
    </row>
    <row r="1105" spans="15:53" hidden="1" x14ac:dyDescent="0.15">
      <c r="O1105" s="26"/>
      <c r="P1105" s="26"/>
      <c r="Q1105" s="26"/>
      <c r="R1105" s="26"/>
      <c r="S1105" s="26"/>
      <c r="T1105" s="26"/>
      <c r="U1105" s="26"/>
      <c r="V1105" s="26"/>
      <c r="W1105" s="26"/>
      <c r="X1105" s="26"/>
      <c r="Y1105" s="26"/>
      <c r="Z1105" s="26"/>
      <c r="AA1105" s="26"/>
      <c r="AB1105" s="26"/>
      <c r="AC1105" s="26"/>
      <c r="AD1105" s="26"/>
      <c r="AE1105" s="26"/>
      <c r="AF1105" s="26"/>
      <c r="AG1105" s="26"/>
      <c r="AH1105" s="26"/>
      <c r="AI1105" s="26"/>
      <c r="AJ1105" s="26"/>
      <c r="AK1105" s="26"/>
      <c r="AL1105" s="26"/>
      <c r="AM1105" s="26"/>
      <c r="AN1105" s="26"/>
      <c r="AO1105" s="26"/>
      <c r="AP1105" s="26"/>
      <c r="AQ1105" s="26"/>
      <c r="AR1105" s="26"/>
      <c r="AS1105" s="26"/>
      <c r="AT1105" s="26"/>
      <c r="AW1105" s="179">
        <v>43016</v>
      </c>
      <c r="AX1105">
        <v>34</v>
      </c>
      <c r="AY1105">
        <v>1</v>
      </c>
      <c r="AZ1105">
        <v>47</v>
      </c>
      <c r="BA1105">
        <v>9</v>
      </c>
    </row>
    <row r="1106" spans="15:53" hidden="1" x14ac:dyDescent="0.15">
      <c r="O1106" s="26"/>
      <c r="P1106" s="26"/>
      <c r="Q1106" s="26"/>
      <c r="R1106" s="26"/>
      <c r="S1106" s="26"/>
      <c r="T1106" s="26"/>
      <c r="U1106" s="26"/>
      <c r="V1106" s="26"/>
      <c r="W1106" s="26"/>
      <c r="X1106" s="26"/>
      <c r="Y1106" s="26"/>
      <c r="Z1106" s="26"/>
      <c r="AA1106" s="26"/>
      <c r="AB1106" s="26"/>
      <c r="AC1106" s="26"/>
      <c r="AD1106" s="26"/>
      <c r="AE1106" s="26"/>
      <c r="AF1106" s="26"/>
      <c r="AG1106" s="26"/>
      <c r="AH1106" s="26"/>
      <c r="AI1106" s="26"/>
      <c r="AJ1106" s="26"/>
      <c r="AK1106" s="26"/>
      <c r="AL1106" s="26"/>
      <c r="AM1106" s="26"/>
      <c r="AN1106" s="26"/>
      <c r="AO1106" s="26"/>
      <c r="AP1106" s="26"/>
      <c r="AQ1106" s="26"/>
      <c r="AR1106" s="26"/>
      <c r="AS1106" s="26"/>
      <c r="AT1106" s="26"/>
      <c r="AW1106" s="179">
        <v>43046</v>
      </c>
      <c r="AX1106">
        <v>34</v>
      </c>
      <c r="AY1106">
        <v>1</v>
      </c>
      <c r="AZ1106">
        <v>48</v>
      </c>
      <c r="BA1106">
        <v>8</v>
      </c>
    </row>
    <row r="1107" spans="15:53" hidden="1" x14ac:dyDescent="0.15">
      <c r="O1107" s="26"/>
      <c r="P1107" s="26"/>
      <c r="Q1107" s="26"/>
      <c r="R1107" s="26"/>
      <c r="S1107" s="26"/>
      <c r="T1107" s="26"/>
      <c r="U1107" s="26"/>
      <c r="V1107" s="26"/>
      <c r="W1107" s="26"/>
      <c r="X1107" s="26"/>
      <c r="Y1107" s="26"/>
      <c r="Z1107" s="26"/>
      <c r="AA1107" s="26"/>
      <c r="AB1107" s="26"/>
      <c r="AC1107" s="26"/>
      <c r="AD1107" s="26"/>
      <c r="AE1107" s="26"/>
      <c r="AF1107" s="26"/>
      <c r="AG1107" s="26"/>
      <c r="AH1107" s="26"/>
      <c r="AI1107" s="26"/>
      <c r="AJ1107" s="26"/>
      <c r="AK1107" s="26"/>
      <c r="AL1107" s="26"/>
      <c r="AM1107" s="26"/>
      <c r="AN1107" s="26"/>
      <c r="AO1107" s="26"/>
      <c r="AP1107" s="26"/>
      <c r="AQ1107" s="26"/>
      <c r="AR1107" s="26"/>
      <c r="AS1107" s="26"/>
      <c r="AT1107" s="26"/>
      <c r="AW1107" s="179">
        <v>43076</v>
      </c>
      <c r="AX1107">
        <v>34</v>
      </c>
      <c r="AY1107">
        <v>1</v>
      </c>
      <c r="AZ1107">
        <v>49</v>
      </c>
      <c r="BA1107">
        <v>7</v>
      </c>
    </row>
    <row r="1108" spans="15:53" hidden="1" x14ac:dyDescent="0.15">
      <c r="O1108" s="26"/>
      <c r="P1108" s="26"/>
      <c r="Q1108" s="26"/>
      <c r="R1108" s="26"/>
      <c r="S1108" s="26"/>
      <c r="T1108" s="26"/>
      <c r="U1108" s="26"/>
      <c r="V1108" s="26"/>
      <c r="W1108" s="26"/>
      <c r="X1108" s="26"/>
      <c r="Y1108" s="26"/>
      <c r="Z1108" s="26"/>
      <c r="AA1108" s="26"/>
      <c r="AB1108" s="26"/>
      <c r="AC1108" s="26"/>
      <c r="AD1108" s="26"/>
      <c r="AE1108" s="26"/>
      <c r="AF1108" s="26"/>
      <c r="AG1108" s="26"/>
      <c r="AH1108" s="26"/>
      <c r="AI1108" s="26"/>
      <c r="AJ1108" s="26"/>
      <c r="AK1108" s="26"/>
      <c r="AL1108" s="26"/>
      <c r="AM1108" s="26"/>
      <c r="AN1108" s="26"/>
      <c r="AO1108" s="26"/>
      <c r="AP1108" s="26"/>
      <c r="AQ1108" s="26"/>
      <c r="AR1108" s="26"/>
      <c r="AS1108" s="26"/>
      <c r="AT1108" s="26"/>
      <c r="AW1108" s="179">
        <v>43105</v>
      </c>
      <c r="AX1108">
        <v>34</v>
      </c>
      <c r="AY1108">
        <v>1</v>
      </c>
      <c r="AZ1108">
        <v>50</v>
      </c>
      <c r="BA1108">
        <v>6</v>
      </c>
    </row>
    <row r="1109" spans="15:53" hidden="1" x14ac:dyDescent="0.15">
      <c r="O1109" s="26"/>
      <c r="P1109" s="26"/>
      <c r="Q1109" s="26"/>
      <c r="R1109" s="26"/>
      <c r="S1109" s="26"/>
      <c r="T1109" s="26"/>
      <c r="U1109" s="26"/>
      <c r="V1109" s="26"/>
      <c r="W1109" s="26"/>
      <c r="X1109" s="26"/>
      <c r="Y1109" s="26"/>
      <c r="Z1109" s="26"/>
      <c r="AA1109" s="26"/>
      <c r="AB1109" s="26"/>
      <c r="AC1109" s="26"/>
      <c r="AD1109" s="26"/>
      <c r="AE1109" s="26"/>
      <c r="AF1109" s="26"/>
      <c r="AG1109" s="26"/>
      <c r="AH1109" s="26"/>
      <c r="AI1109" s="26"/>
      <c r="AJ1109" s="26"/>
      <c r="AK1109" s="26"/>
      <c r="AL1109" s="26"/>
      <c r="AM1109" s="26"/>
      <c r="AN1109" s="26"/>
      <c r="AO1109" s="26"/>
      <c r="AP1109" s="26"/>
      <c r="AQ1109" s="26"/>
      <c r="AR1109" s="26"/>
      <c r="AS1109" s="26"/>
      <c r="AT1109" s="26"/>
      <c r="AW1109" s="179">
        <v>43135</v>
      </c>
      <c r="AX1109">
        <v>35</v>
      </c>
      <c r="AY1109">
        <v>9</v>
      </c>
      <c r="AZ1109">
        <v>51</v>
      </c>
      <c r="BA1109">
        <v>5</v>
      </c>
    </row>
    <row r="1110" spans="15:53" hidden="1" x14ac:dyDescent="0.15">
      <c r="O1110" s="26"/>
      <c r="P1110" s="26"/>
      <c r="Q1110" s="26"/>
      <c r="R1110" s="26"/>
      <c r="S1110" s="26"/>
      <c r="T1110" s="26"/>
      <c r="U1110" s="26"/>
      <c r="V1110" s="26"/>
      <c r="W1110" s="26"/>
      <c r="X1110" s="26"/>
      <c r="Y1110" s="26"/>
      <c r="Z1110" s="26"/>
      <c r="AA1110" s="26"/>
      <c r="AB1110" s="26"/>
      <c r="AC1110" s="26"/>
      <c r="AD1110" s="26"/>
      <c r="AE1110" s="26"/>
      <c r="AF1110" s="26"/>
      <c r="AG1110" s="26"/>
      <c r="AH1110" s="26"/>
      <c r="AI1110" s="26"/>
      <c r="AJ1110" s="26"/>
      <c r="AK1110" s="26"/>
      <c r="AL1110" s="26"/>
      <c r="AM1110" s="26"/>
      <c r="AN1110" s="26"/>
      <c r="AO1110" s="26"/>
      <c r="AP1110" s="26"/>
      <c r="AQ1110" s="26"/>
      <c r="AR1110" s="26"/>
      <c r="AS1110" s="26"/>
      <c r="AT1110" s="26"/>
      <c r="AW1110" s="179">
        <v>43165</v>
      </c>
      <c r="AX1110">
        <v>35</v>
      </c>
      <c r="AY1110">
        <v>9</v>
      </c>
      <c r="AZ1110">
        <v>52</v>
      </c>
      <c r="BA1110">
        <v>4</v>
      </c>
    </row>
    <row r="1111" spans="15:53" hidden="1" x14ac:dyDescent="0.15">
      <c r="O1111" s="26"/>
      <c r="P1111" s="26"/>
      <c r="Q1111" s="26"/>
      <c r="R1111" s="26"/>
      <c r="S1111" s="26"/>
      <c r="T1111" s="26"/>
      <c r="U1111" s="26"/>
      <c r="V1111" s="26"/>
      <c r="W1111" s="26"/>
      <c r="X1111" s="26"/>
      <c r="Y1111" s="26"/>
      <c r="Z1111" s="26"/>
      <c r="AA1111" s="26"/>
      <c r="AB1111" s="26"/>
      <c r="AC1111" s="26"/>
      <c r="AD1111" s="26"/>
      <c r="AE1111" s="26"/>
      <c r="AF1111" s="26"/>
      <c r="AG1111" s="26"/>
      <c r="AH1111" s="26"/>
      <c r="AI1111" s="26"/>
      <c r="AJ1111" s="26"/>
      <c r="AK1111" s="26"/>
      <c r="AL1111" s="26"/>
      <c r="AM1111" s="26"/>
      <c r="AN1111" s="26"/>
      <c r="AO1111" s="26"/>
      <c r="AP1111" s="26"/>
      <c r="AQ1111" s="26"/>
      <c r="AR1111" s="26"/>
      <c r="AS1111" s="26"/>
      <c r="AT1111" s="26"/>
      <c r="AW1111" s="179">
        <v>43195</v>
      </c>
      <c r="AX1111">
        <v>35</v>
      </c>
      <c r="AY1111">
        <v>9</v>
      </c>
      <c r="AZ1111">
        <v>53</v>
      </c>
      <c r="BA1111">
        <v>3</v>
      </c>
    </row>
    <row r="1112" spans="15:53" hidden="1" x14ac:dyDescent="0.15">
      <c r="O1112" s="26"/>
      <c r="P1112" s="26"/>
      <c r="Q1112" s="26"/>
      <c r="R1112" s="26"/>
      <c r="S1112" s="26"/>
      <c r="T1112" s="26"/>
      <c r="U1112" s="26"/>
      <c r="V1112" s="26"/>
      <c r="W1112" s="26"/>
      <c r="X1112" s="26"/>
      <c r="Y1112" s="26"/>
      <c r="Z1112" s="26"/>
      <c r="AA1112" s="26"/>
      <c r="AB1112" s="26"/>
      <c r="AC1112" s="26"/>
      <c r="AD1112" s="26"/>
      <c r="AE1112" s="26"/>
      <c r="AF1112" s="26"/>
      <c r="AG1112" s="26"/>
      <c r="AH1112" s="26"/>
      <c r="AI1112" s="26"/>
      <c r="AJ1112" s="26"/>
      <c r="AK1112" s="26"/>
      <c r="AL1112" s="26"/>
      <c r="AM1112" s="26"/>
      <c r="AN1112" s="26"/>
      <c r="AO1112" s="26"/>
      <c r="AP1112" s="26"/>
      <c r="AQ1112" s="26"/>
      <c r="AR1112" s="26"/>
      <c r="AS1112" s="26"/>
      <c r="AT1112" s="26"/>
      <c r="AW1112" s="179">
        <v>43225</v>
      </c>
      <c r="AX1112">
        <v>35</v>
      </c>
      <c r="AY1112">
        <v>9</v>
      </c>
      <c r="AZ1112">
        <v>54</v>
      </c>
      <c r="BA1112">
        <v>2</v>
      </c>
    </row>
    <row r="1113" spans="15:53" hidden="1" x14ac:dyDescent="0.15">
      <c r="O1113" s="26"/>
      <c r="P1113" s="26"/>
      <c r="Q1113" s="26"/>
      <c r="R1113" s="26"/>
      <c r="S1113" s="26"/>
      <c r="T1113" s="26"/>
      <c r="U1113" s="26"/>
      <c r="V1113" s="26"/>
      <c r="W1113" s="26"/>
      <c r="X1113" s="26"/>
      <c r="Y1113" s="26"/>
      <c r="Z1113" s="26"/>
      <c r="AA1113" s="26"/>
      <c r="AB1113" s="26"/>
      <c r="AC1113" s="26"/>
      <c r="AD1113" s="26"/>
      <c r="AE1113" s="26"/>
      <c r="AF1113" s="26"/>
      <c r="AG1113" s="26"/>
      <c r="AH1113" s="26"/>
      <c r="AI1113" s="26"/>
      <c r="AJ1113" s="26"/>
      <c r="AK1113" s="26"/>
      <c r="AL1113" s="26"/>
      <c r="AM1113" s="26"/>
      <c r="AN1113" s="26"/>
      <c r="AO1113" s="26"/>
      <c r="AP1113" s="26"/>
      <c r="AQ1113" s="26"/>
      <c r="AR1113" s="26"/>
      <c r="AS1113" s="26"/>
      <c r="AT1113" s="26"/>
      <c r="AW1113" s="179">
        <v>43257</v>
      </c>
      <c r="AX1113">
        <v>35</v>
      </c>
      <c r="AY1113">
        <v>9</v>
      </c>
      <c r="AZ1113">
        <v>55</v>
      </c>
      <c r="BA1113">
        <v>1</v>
      </c>
    </row>
    <row r="1114" spans="15:53" hidden="1" x14ac:dyDescent="0.15">
      <c r="O1114" s="26"/>
      <c r="P1114" s="26"/>
      <c r="Q1114" s="26"/>
      <c r="R1114" s="26"/>
      <c r="S1114" s="26"/>
      <c r="T1114" s="26"/>
      <c r="U1114" s="26"/>
      <c r="V1114" s="26"/>
      <c r="W1114" s="26"/>
      <c r="X1114" s="26"/>
      <c r="Y1114" s="26"/>
      <c r="Z1114" s="26"/>
      <c r="AA1114" s="26"/>
      <c r="AB1114" s="26"/>
      <c r="AC1114" s="26"/>
      <c r="AD1114" s="26"/>
      <c r="AE1114" s="26"/>
      <c r="AF1114" s="26"/>
      <c r="AG1114" s="26"/>
      <c r="AH1114" s="26"/>
      <c r="AI1114" s="26"/>
      <c r="AJ1114" s="26"/>
      <c r="AK1114" s="26"/>
      <c r="AL1114" s="26"/>
      <c r="AM1114" s="26"/>
      <c r="AN1114" s="26"/>
      <c r="AO1114" s="26"/>
      <c r="AP1114" s="26"/>
      <c r="AQ1114" s="26"/>
      <c r="AR1114" s="26"/>
      <c r="AS1114" s="26"/>
      <c r="AT1114" s="26"/>
      <c r="AW1114" s="179">
        <v>43288</v>
      </c>
      <c r="AX1114">
        <v>35</v>
      </c>
      <c r="AY1114">
        <v>9</v>
      </c>
      <c r="AZ1114">
        <v>56</v>
      </c>
      <c r="BA1114">
        <v>9</v>
      </c>
    </row>
    <row r="1115" spans="15:53" hidden="1" x14ac:dyDescent="0.15">
      <c r="O1115" s="26"/>
      <c r="P1115" s="26"/>
      <c r="Q1115" s="26"/>
      <c r="R1115" s="26"/>
      <c r="S1115" s="26"/>
      <c r="T1115" s="26"/>
      <c r="U1115" s="26"/>
      <c r="V1115" s="26"/>
      <c r="W1115" s="26"/>
      <c r="X1115" s="26"/>
      <c r="Y1115" s="26"/>
      <c r="Z1115" s="26"/>
      <c r="AA1115" s="26"/>
      <c r="AB1115" s="26"/>
      <c r="AC1115" s="26"/>
      <c r="AD1115" s="26"/>
      <c r="AE1115" s="26"/>
      <c r="AF1115" s="26"/>
      <c r="AG1115" s="26"/>
      <c r="AH1115" s="26"/>
      <c r="AI1115" s="26"/>
      <c r="AJ1115" s="26"/>
      <c r="AK1115" s="26"/>
      <c r="AL1115" s="26"/>
      <c r="AM1115" s="26"/>
      <c r="AN1115" s="26"/>
      <c r="AO1115" s="26"/>
      <c r="AP1115" s="26"/>
      <c r="AQ1115" s="26"/>
      <c r="AR1115" s="26"/>
      <c r="AS1115" s="26"/>
      <c r="AT1115" s="26"/>
      <c r="AW1115" s="179">
        <v>43319</v>
      </c>
      <c r="AX1115">
        <v>35</v>
      </c>
      <c r="AY1115">
        <v>9</v>
      </c>
      <c r="AZ1115">
        <v>57</v>
      </c>
      <c r="BA1115">
        <v>8</v>
      </c>
    </row>
    <row r="1116" spans="15:53" hidden="1" x14ac:dyDescent="0.15">
      <c r="O1116" s="26"/>
      <c r="P1116" s="26"/>
      <c r="Q1116" s="26"/>
      <c r="R1116" s="26"/>
      <c r="S1116" s="26"/>
      <c r="T1116" s="26"/>
      <c r="U1116" s="26"/>
      <c r="V1116" s="26"/>
      <c r="W1116" s="26"/>
      <c r="X1116" s="26"/>
      <c r="Y1116" s="26"/>
      <c r="Z1116" s="26"/>
      <c r="AA1116" s="26"/>
      <c r="AB1116" s="26"/>
      <c r="AC1116" s="26"/>
      <c r="AD1116" s="26"/>
      <c r="AE1116" s="26"/>
      <c r="AF1116" s="26"/>
      <c r="AG1116" s="26"/>
      <c r="AH1116" s="26"/>
      <c r="AI1116" s="26"/>
      <c r="AJ1116" s="26"/>
      <c r="AK1116" s="26"/>
      <c r="AL1116" s="26"/>
      <c r="AM1116" s="26"/>
      <c r="AN1116" s="26"/>
      <c r="AO1116" s="26"/>
      <c r="AP1116" s="26"/>
      <c r="AQ1116" s="26"/>
      <c r="AR1116" s="26"/>
      <c r="AS1116" s="26"/>
      <c r="AT1116" s="26"/>
      <c r="AW1116" s="179">
        <v>43351</v>
      </c>
      <c r="AX1116">
        <v>35</v>
      </c>
      <c r="AY1116">
        <v>9</v>
      </c>
      <c r="AZ1116">
        <v>58</v>
      </c>
      <c r="BA1116">
        <v>7</v>
      </c>
    </row>
    <row r="1117" spans="15:53" hidden="1" x14ac:dyDescent="0.15">
      <c r="O1117" s="26"/>
      <c r="P1117" s="26"/>
      <c r="Q1117" s="26"/>
      <c r="R1117" s="26"/>
      <c r="S1117" s="26"/>
      <c r="T1117" s="26"/>
      <c r="U1117" s="26"/>
      <c r="V1117" s="26"/>
      <c r="W1117" s="26"/>
      <c r="X1117" s="26"/>
      <c r="Y1117" s="26"/>
      <c r="Z1117" s="26"/>
      <c r="AA1117" s="26"/>
      <c r="AB1117" s="26"/>
      <c r="AC1117" s="26"/>
      <c r="AD1117" s="26"/>
      <c r="AE1117" s="26"/>
      <c r="AF1117" s="26"/>
      <c r="AG1117" s="26"/>
      <c r="AH1117" s="26"/>
      <c r="AI1117" s="26"/>
      <c r="AJ1117" s="26"/>
      <c r="AK1117" s="26"/>
      <c r="AL1117" s="26"/>
      <c r="AM1117" s="26"/>
      <c r="AN1117" s="26"/>
      <c r="AO1117" s="26"/>
      <c r="AP1117" s="26"/>
      <c r="AQ1117" s="26"/>
      <c r="AR1117" s="26"/>
      <c r="AS1117" s="26"/>
      <c r="AT1117" s="26"/>
      <c r="AW1117" s="179">
        <v>43381</v>
      </c>
      <c r="AX1117">
        <v>35</v>
      </c>
      <c r="AY1117">
        <v>9</v>
      </c>
      <c r="AZ1117">
        <v>59</v>
      </c>
      <c r="BA1117">
        <v>6</v>
      </c>
    </row>
    <row r="1118" spans="15:53" hidden="1" x14ac:dyDescent="0.15">
      <c r="O1118" s="26"/>
      <c r="P1118" s="26"/>
      <c r="Q1118" s="26"/>
      <c r="R1118" s="26"/>
      <c r="S1118" s="26"/>
      <c r="T1118" s="26"/>
      <c r="U1118" s="26"/>
      <c r="V1118" s="26"/>
      <c r="W1118" s="26"/>
      <c r="X1118" s="26"/>
      <c r="Y1118" s="26"/>
      <c r="Z1118" s="26"/>
      <c r="AA1118" s="26"/>
      <c r="AB1118" s="26"/>
      <c r="AC1118" s="26"/>
      <c r="AD1118" s="26"/>
      <c r="AE1118" s="26"/>
      <c r="AF1118" s="26"/>
      <c r="AG1118" s="26"/>
      <c r="AH1118" s="26"/>
      <c r="AI1118" s="26"/>
      <c r="AJ1118" s="26"/>
      <c r="AK1118" s="26"/>
      <c r="AL1118" s="26"/>
      <c r="AM1118" s="26"/>
      <c r="AN1118" s="26"/>
      <c r="AO1118" s="26"/>
      <c r="AP1118" s="26"/>
      <c r="AQ1118" s="26"/>
      <c r="AR1118" s="26"/>
      <c r="AS1118" s="26"/>
      <c r="AT1118" s="26"/>
      <c r="AW1118" s="179">
        <v>43411</v>
      </c>
      <c r="AX1118">
        <v>35</v>
      </c>
      <c r="AY1118">
        <v>9</v>
      </c>
      <c r="AZ1118">
        <v>60</v>
      </c>
      <c r="BA1118">
        <v>5</v>
      </c>
    </row>
    <row r="1119" spans="15:53" hidden="1" x14ac:dyDescent="0.15">
      <c r="O1119" s="26"/>
      <c r="P1119" s="26"/>
      <c r="Q1119" s="26"/>
      <c r="R1119" s="26"/>
      <c r="S1119" s="26"/>
      <c r="T1119" s="26"/>
      <c r="U1119" s="26"/>
      <c r="V1119" s="26"/>
      <c r="W1119" s="26"/>
      <c r="X1119" s="26"/>
      <c r="Y1119" s="26"/>
      <c r="Z1119" s="26"/>
      <c r="AA1119" s="26"/>
      <c r="AB1119" s="26"/>
      <c r="AC1119" s="26"/>
      <c r="AD1119" s="26"/>
      <c r="AE1119" s="26"/>
      <c r="AF1119" s="26"/>
      <c r="AG1119" s="26"/>
      <c r="AH1119" s="26"/>
      <c r="AI1119" s="26"/>
      <c r="AJ1119" s="26"/>
      <c r="AK1119" s="26"/>
      <c r="AL1119" s="26"/>
      <c r="AM1119" s="26"/>
      <c r="AN1119" s="26"/>
      <c r="AO1119" s="26"/>
      <c r="AP1119" s="26"/>
      <c r="AQ1119" s="26"/>
      <c r="AR1119" s="26"/>
      <c r="AS1119" s="26"/>
      <c r="AT1119" s="26"/>
      <c r="AW1119" s="179">
        <v>43441</v>
      </c>
      <c r="AX1119">
        <v>35</v>
      </c>
      <c r="AY1119">
        <v>9</v>
      </c>
      <c r="AZ1119">
        <v>1</v>
      </c>
      <c r="BA1119">
        <v>4</v>
      </c>
    </row>
    <row r="1120" spans="15:53" hidden="1" x14ac:dyDescent="0.15">
      <c r="O1120" s="26"/>
      <c r="P1120" s="26"/>
      <c r="Q1120" s="26"/>
      <c r="R1120" s="26"/>
      <c r="S1120" s="26"/>
      <c r="T1120" s="26"/>
      <c r="U1120" s="26"/>
      <c r="V1120" s="26"/>
      <c r="W1120" s="26"/>
      <c r="X1120" s="26"/>
      <c r="Y1120" s="26"/>
      <c r="Z1120" s="26"/>
      <c r="AA1120" s="26"/>
      <c r="AB1120" s="26"/>
      <c r="AC1120" s="26"/>
      <c r="AD1120" s="26"/>
      <c r="AE1120" s="26"/>
      <c r="AF1120" s="26"/>
      <c r="AG1120" s="26"/>
      <c r="AH1120" s="26"/>
      <c r="AI1120" s="26"/>
      <c r="AJ1120" s="26"/>
      <c r="AK1120" s="26"/>
      <c r="AL1120" s="26"/>
      <c r="AM1120" s="26"/>
      <c r="AN1120" s="26"/>
      <c r="AO1120" s="26"/>
      <c r="AP1120" s="26"/>
      <c r="AQ1120" s="26"/>
      <c r="AR1120" s="26"/>
      <c r="AS1120" s="26"/>
      <c r="AT1120" s="26"/>
      <c r="AW1120" s="179">
        <v>43471</v>
      </c>
      <c r="AX1120">
        <v>35</v>
      </c>
      <c r="AY1120">
        <v>9</v>
      </c>
      <c r="AZ1120">
        <v>2</v>
      </c>
      <c r="BA1120">
        <v>3</v>
      </c>
    </row>
    <row r="1121" spans="15:53" hidden="1" x14ac:dyDescent="0.15">
      <c r="O1121" s="26"/>
      <c r="P1121" s="26"/>
      <c r="Q1121" s="26"/>
      <c r="R1121" s="26"/>
      <c r="S1121" s="26"/>
      <c r="T1121" s="26"/>
      <c r="U1121" s="26"/>
      <c r="V1121" s="26"/>
      <c r="W1121" s="26"/>
      <c r="X1121" s="26"/>
      <c r="Y1121" s="26"/>
      <c r="Z1121" s="26"/>
      <c r="AA1121" s="26"/>
      <c r="AB1121" s="26"/>
      <c r="AC1121" s="26"/>
      <c r="AD1121" s="26"/>
      <c r="AE1121" s="26"/>
      <c r="AF1121" s="26"/>
      <c r="AG1121" s="26"/>
      <c r="AH1121" s="26"/>
      <c r="AI1121" s="26"/>
      <c r="AJ1121" s="26"/>
      <c r="AK1121" s="26"/>
      <c r="AL1121" s="26"/>
      <c r="AM1121" s="26"/>
      <c r="AN1121" s="26"/>
      <c r="AO1121" s="26"/>
      <c r="AP1121" s="26"/>
      <c r="AQ1121" s="26"/>
      <c r="AR1121" s="26"/>
      <c r="AS1121" s="26"/>
      <c r="AT1121" s="26"/>
      <c r="AW1121" s="179">
        <v>43500</v>
      </c>
      <c r="AX1121">
        <v>36</v>
      </c>
      <c r="AY1121">
        <v>8</v>
      </c>
      <c r="AZ1121">
        <v>3</v>
      </c>
      <c r="BA1121">
        <v>2</v>
      </c>
    </row>
    <row r="1122" spans="15:53" hidden="1" x14ac:dyDescent="0.15">
      <c r="O1122" s="26"/>
      <c r="P1122" s="26"/>
      <c r="Q1122" s="26"/>
      <c r="R1122" s="26"/>
      <c r="S1122" s="26"/>
      <c r="T1122" s="26"/>
      <c r="U1122" s="26"/>
      <c r="V1122" s="26"/>
      <c r="W1122" s="26"/>
      <c r="X1122" s="26"/>
      <c r="Y1122" s="26"/>
      <c r="Z1122" s="26"/>
      <c r="AA1122" s="26"/>
      <c r="AB1122" s="26"/>
      <c r="AC1122" s="26"/>
      <c r="AD1122" s="26"/>
      <c r="AE1122" s="26"/>
      <c r="AF1122" s="26"/>
      <c r="AG1122" s="26"/>
      <c r="AH1122" s="26"/>
      <c r="AI1122" s="26"/>
      <c r="AJ1122" s="26"/>
      <c r="AK1122" s="26"/>
      <c r="AL1122" s="26"/>
      <c r="AM1122" s="26"/>
      <c r="AN1122" s="26"/>
      <c r="AO1122" s="26"/>
      <c r="AP1122" s="26"/>
      <c r="AQ1122" s="26"/>
      <c r="AR1122" s="26"/>
      <c r="AS1122" s="26"/>
      <c r="AT1122" s="26"/>
      <c r="AW1122" s="179">
        <v>43530</v>
      </c>
      <c r="AX1122">
        <v>36</v>
      </c>
      <c r="AY1122">
        <v>8</v>
      </c>
      <c r="AZ1122">
        <v>4</v>
      </c>
      <c r="BA1122">
        <v>1</v>
      </c>
    </row>
    <row r="1123" spans="15:53" hidden="1" x14ac:dyDescent="0.15">
      <c r="O1123" s="26"/>
      <c r="P1123" s="26"/>
      <c r="Q1123" s="26"/>
      <c r="R1123" s="26"/>
      <c r="S1123" s="26"/>
      <c r="T1123" s="26"/>
      <c r="U1123" s="26"/>
      <c r="V1123" s="26"/>
      <c r="W1123" s="26"/>
      <c r="X1123" s="26"/>
      <c r="Y1123" s="26"/>
      <c r="Z1123" s="26"/>
      <c r="AA1123" s="26"/>
      <c r="AB1123" s="26"/>
      <c r="AC1123" s="26"/>
      <c r="AD1123" s="26"/>
      <c r="AE1123" s="26"/>
      <c r="AF1123" s="26"/>
      <c r="AG1123" s="26"/>
      <c r="AH1123" s="26"/>
      <c r="AI1123" s="26"/>
      <c r="AJ1123" s="26"/>
      <c r="AK1123" s="26"/>
      <c r="AL1123" s="26"/>
      <c r="AM1123" s="26"/>
      <c r="AN1123" s="26"/>
      <c r="AO1123" s="26"/>
      <c r="AP1123" s="26"/>
      <c r="AQ1123" s="26"/>
      <c r="AR1123" s="26"/>
      <c r="AS1123" s="26"/>
      <c r="AT1123" s="26"/>
      <c r="AW1123" s="179">
        <v>43560</v>
      </c>
      <c r="AX1123">
        <v>36</v>
      </c>
      <c r="AY1123">
        <v>8</v>
      </c>
      <c r="AZ1123">
        <v>5</v>
      </c>
      <c r="BA1123">
        <v>9</v>
      </c>
    </row>
    <row r="1124" spans="15:53" hidden="1" x14ac:dyDescent="0.15">
      <c r="O1124" s="26"/>
      <c r="P1124" s="26"/>
      <c r="Q1124" s="26"/>
      <c r="R1124" s="26"/>
      <c r="S1124" s="26"/>
      <c r="T1124" s="26"/>
      <c r="U1124" s="26"/>
      <c r="V1124" s="26"/>
      <c r="W1124" s="26"/>
      <c r="X1124" s="26"/>
      <c r="Y1124" s="26"/>
      <c r="Z1124" s="26"/>
      <c r="AA1124" s="26"/>
      <c r="AB1124" s="26"/>
      <c r="AC1124" s="26"/>
      <c r="AD1124" s="26"/>
      <c r="AE1124" s="26"/>
      <c r="AF1124" s="26"/>
      <c r="AG1124" s="26"/>
      <c r="AH1124" s="26"/>
      <c r="AI1124" s="26"/>
      <c r="AJ1124" s="26"/>
      <c r="AK1124" s="26"/>
      <c r="AL1124" s="26"/>
      <c r="AM1124" s="26"/>
      <c r="AN1124" s="26"/>
      <c r="AO1124" s="26"/>
      <c r="AP1124" s="26"/>
      <c r="AQ1124" s="26"/>
      <c r="AR1124" s="26"/>
      <c r="AS1124" s="26"/>
      <c r="AT1124" s="26"/>
      <c r="AW1124" s="179">
        <v>43591</v>
      </c>
      <c r="AX1124">
        <v>36</v>
      </c>
      <c r="AY1124">
        <v>8</v>
      </c>
      <c r="AZ1124">
        <v>6</v>
      </c>
      <c r="BA1124">
        <v>8</v>
      </c>
    </row>
    <row r="1125" spans="15:53" hidden="1" x14ac:dyDescent="0.15">
      <c r="O1125" s="26"/>
      <c r="P1125" s="26"/>
      <c r="Q1125" s="26"/>
      <c r="R1125" s="26"/>
      <c r="S1125" s="26"/>
      <c r="T1125" s="26"/>
      <c r="U1125" s="26"/>
      <c r="V1125" s="26"/>
      <c r="W1125" s="26"/>
      <c r="X1125" s="26"/>
      <c r="Y1125" s="26"/>
      <c r="Z1125" s="26"/>
      <c r="AA1125" s="26"/>
      <c r="AB1125" s="26"/>
      <c r="AC1125" s="26"/>
      <c r="AD1125" s="26"/>
      <c r="AE1125" s="26"/>
      <c r="AF1125" s="26"/>
      <c r="AG1125" s="26"/>
      <c r="AH1125" s="26"/>
      <c r="AI1125" s="26"/>
      <c r="AJ1125" s="26"/>
      <c r="AK1125" s="26"/>
      <c r="AL1125" s="26"/>
      <c r="AM1125" s="26"/>
      <c r="AN1125" s="26"/>
      <c r="AO1125" s="26"/>
      <c r="AP1125" s="26"/>
      <c r="AQ1125" s="26"/>
      <c r="AR1125" s="26"/>
      <c r="AS1125" s="26"/>
      <c r="AT1125" s="26"/>
      <c r="AW1125" s="179">
        <v>43622</v>
      </c>
      <c r="AX1125">
        <v>36</v>
      </c>
      <c r="AY1125">
        <v>8</v>
      </c>
      <c r="AZ1125">
        <v>7</v>
      </c>
      <c r="BA1125">
        <v>7</v>
      </c>
    </row>
    <row r="1126" spans="15:53" hidden="1" x14ac:dyDescent="0.15">
      <c r="O1126" s="26"/>
      <c r="P1126" s="26"/>
      <c r="Q1126" s="26"/>
      <c r="R1126" s="26"/>
      <c r="S1126" s="26"/>
      <c r="T1126" s="26"/>
      <c r="U1126" s="26"/>
      <c r="V1126" s="26"/>
      <c r="W1126" s="26"/>
      <c r="X1126" s="26"/>
      <c r="Y1126" s="26"/>
      <c r="Z1126" s="26"/>
      <c r="AA1126" s="26"/>
      <c r="AB1126" s="26"/>
      <c r="AC1126" s="26"/>
      <c r="AD1126" s="26"/>
      <c r="AE1126" s="26"/>
      <c r="AF1126" s="26"/>
      <c r="AG1126" s="26"/>
      <c r="AH1126" s="26"/>
      <c r="AI1126" s="26"/>
      <c r="AJ1126" s="26"/>
      <c r="AK1126" s="26"/>
      <c r="AL1126" s="26"/>
      <c r="AM1126" s="26"/>
      <c r="AN1126" s="26"/>
      <c r="AO1126" s="26"/>
      <c r="AP1126" s="26"/>
      <c r="AQ1126" s="26"/>
      <c r="AR1126" s="26"/>
      <c r="AS1126" s="26"/>
      <c r="AT1126" s="26"/>
      <c r="AW1126" s="179">
        <v>43653</v>
      </c>
      <c r="AX1126">
        <v>36</v>
      </c>
      <c r="AY1126">
        <v>8</v>
      </c>
      <c r="AZ1126">
        <v>8</v>
      </c>
      <c r="BA1126">
        <v>6</v>
      </c>
    </row>
    <row r="1127" spans="15:53" hidden="1" x14ac:dyDescent="0.15">
      <c r="O1127" s="26"/>
      <c r="P1127" s="26"/>
      <c r="Q1127" s="26"/>
      <c r="R1127" s="26"/>
      <c r="S1127" s="26"/>
      <c r="T1127" s="26"/>
      <c r="U1127" s="26"/>
      <c r="V1127" s="26"/>
      <c r="W1127" s="26"/>
      <c r="X1127" s="26"/>
      <c r="Y1127" s="26"/>
      <c r="Z1127" s="26"/>
      <c r="AA1127" s="26"/>
      <c r="AB1127" s="26"/>
      <c r="AC1127" s="26"/>
      <c r="AD1127" s="26"/>
      <c r="AE1127" s="26"/>
      <c r="AF1127" s="26"/>
      <c r="AG1127" s="26"/>
      <c r="AH1127" s="26"/>
      <c r="AI1127" s="26"/>
      <c r="AJ1127" s="26"/>
      <c r="AK1127" s="26"/>
      <c r="AL1127" s="26"/>
      <c r="AM1127" s="26"/>
      <c r="AN1127" s="26"/>
      <c r="AO1127" s="26"/>
      <c r="AP1127" s="26"/>
      <c r="AQ1127" s="26"/>
      <c r="AR1127" s="26"/>
      <c r="AS1127" s="26"/>
      <c r="AT1127" s="26"/>
      <c r="AW1127" s="179">
        <v>43685</v>
      </c>
      <c r="AX1127">
        <v>36</v>
      </c>
      <c r="AY1127">
        <v>8</v>
      </c>
      <c r="AZ1127">
        <v>9</v>
      </c>
      <c r="BA1127">
        <v>5</v>
      </c>
    </row>
    <row r="1128" spans="15:53" hidden="1" x14ac:dyDescent="0.15">
      <c r="O1128" s="26"/>
      <c r="P1128" s="26"/>
      <c r="Q1128" s="26"/>
      <c r="R1128" s="26"/>
      <c r="S1128" s="26"/>
      <c r="T1128" s="26"/>
      <c r="U1128" s="26"/>
      <c r="V1128" s="26"/>
      <c r="W1128" s="26"/>
      <c r="X1128" s="26"/>
      <c r="Y1128" s="26"/>
      <c r="Z1128" s="26"/>
      <c r="AA1128" s="26"/>
      <c r="AB1128" s="26"/>
      <c r="AC1128" s="26"/>
      <c r="AD1128" s="26"/>
      <c r="AE1128" s="26"/>
      <c r="AF1128" s="26"/>
      <c r="AG1128" s="26"/>
      <c r="AH1128" s="26"/>
      <c r="AI1128" s="26"/>
      <c r="AJ1128" s="26"/>
      <c r="AK1128" s="26"/>
      <c r="AL1128" s="26"/>
      <c r="AM1128" s="26"/>
      <c r="AN1128" s="26"/>
      <c r="AO1128" s="26"/>
      <c r="AP1128" s="26"/>
      <c r="AQ1128" s="26"/>
      <c r="AR1128" s="26"/>
      <c r="AS1128" s="26"/>
      <c r="AT1128" s="26"/>
      <c r="AW1128" s="179">
        <v>43716</v>
      </c>
      <c r="AX1128">
        <v>36</v>
      </c>
      <c r="AY1128">
        <v>8</v>
      </c>
      <c r="AZ1128">
        <v>10</v>
      </c>
      <c r="BA1128">
        <v>4</v>
      </c>
    </row>
    <row r="1129" spans="15:53" hidden="1" x14ac:dyDescent="0.15">
      <c r="O1129" s="26"/>
      <c r="P1129" s="26"/>
      <c r="Q1129" s="26"/>
      <c r="R1129" s="26"/>
      <c r="S1129" s="26"/>
      <c r="T1129" s="26"/>
      <c r="U1129" s="26"/>
      <c r="V1129" s="26"/>
      <c r="W1129" s="26"/>
      <c r="X1129" s="26"/>
      <c r="Y1129" s="26"/>
      <c r="Z1129" s="26"/>
      <c r="AA1129" s="26"/>
      <c r="AB1129" s="26"/>
      <c r="AC1129" s="26"/>
      <c r="AD1129" s="26"/>
      <c r="AE1129" s="26"/>
      <c r="AF1129" s="26"/>
      <c r="AG1129" s="26"/>
      <c r="AH1129" s="26"/>
      <c r="AI1129" s="26"/>
      <c r="AJ1129" s="26"/>
      <c r="AK1129" s="26"/>
      <c r="AL1129" s="26"/>
      <c r="AM1129" s="26"/>
      <c r="AN1129" s="26"/>
      <c r="AO1129" s="26"/>
      <c r="AP1129" s="26"/>
      <c r="AQ1129" s="26"/>
      <c r="AR1129" s="26"/>
      <c r="AS1129" s="26"/>
      <c r="AT1129" s="26"/>
      <c r="AW1129" s="179">
        <v>43746</v>
      </c>
      <c r="AX1129">
        <v>36</v>
      </c>
      <c r="AY1129">
        <v>8</v>
      </c>
      <c r="AZ1129">
        <v>11</v>
      </c>
      <c r="BA1129">
        <v>3</v>
      </c>
    </row>
    <row r="1130" spans="15:53" hidden="1" x14ac:dyDescent="0.15">
      <c r="O1130" s="26"/>
      <c r="P1130" s="26"/>
      <c r="Q1130" s="26"/>
      <c r="R1130" s="26"/>
      <c r="S1130" s="26"/>
      <c r="T1130" s="26"/>
      <c r="U1130" s="26"/>
      <c r="V1130" s="26"/>
      <c r="W1130" s="26"/>
      <c r="X1130" s="26"/>
      <c r="Y1130" s="26"/>
      <c r="Z1130" s="26"/>
      <c r="AA1130" s="26"/>
      <c r="AB1130" s="26"/>
      <c r="AC1130" s="26"/>
      <c r="AD1130" s="26"/>
      <c r="AE1130" s="26"/>
      <c r="AF1130" s="26"/>
      <c r="AG1130" s="26"/>
      <c r="AH1130" s="26"/>
      <c r="AI1130" s="26"/>
      <c r="AJ1130" s="26"/>
      <c r="AK1130" s="26"/>
      <c r="AL1130" s="26"/>
      <c r="AM1130" s="26"/>
      <c r="AN1130" s="26"/>
      <c r="AO1130" s="26"/>
      <c r="AP1130" s="26"/>
      <c r="AQ1130" s="26"/>
      <c r="AR1130" s="26"/>
      <c r="AS1130" s="26"/>
      <c r="AT1130" s="26"/>
      <c r="AW1130" s="179">
        <v>43777</v>
      </c>
      <c r="AX1130">
        <v>36</v>
      </c>
      <c r="AY1130">
        <v>8</v>
      </c>
      <c r="AZ1130">
        <v>12</v>
      </c>
      <c r="BA1130">
        <v>2</v>
      </c>
    </row>
    <row r="1131" spans="15:53" hidden="1" x14ac:dyDescent="0.15">
      <c r="O1131" s="26"/>
      <c r="P1131" s="26"/>
      <c r="Q1131" s="26"/>
      <c r="R1131" s="26"/>
      <c r="S1131" s="26"/>
      <c r="T1131" s="26"/>
      <c r="U1131" s="26"/>
      <c r="V1131" s="26"/>
      <c r="W1131" s="26"/>
      <c r="X1131" s="26"/>
      <c r="Y1131" s="26"/>
      <c r="Z1131" s="26"/>
      <c r="AA1131" s="26"/>
      <c r="AB1131" s="26"/>
      <c r="AC1131" s="26"/>
      <c r="AD1131" s="26"/>
      <c r="AE1131" s="26"/>
      <c r="AF1131" s="26"/>
      <c r="AG1131" s="26"/>
      <c r="AH1131" s="26"/>
      <c r="AI1131" s="26"/>
      <c r="AJ1131" s="26"/>
      <c r="AK1131" s="26"/>
      <c r="AL1131" s="26"/>
      <c r="AM1131" s="26"/>
      <c r="AN1131" s="26"/>
      <c r="AO1131" s="26"/>
      <c r="AP1131" s="26"/>
      <c r="AQ1131" s="26"/>
      <c r="AR1131" s="26"/>
      <c r="AS1131" s="26"/>
      <c r="AT1131" s="26"/>
      <c r="AW1131" s="179">
        <v>43806</v>
      </c>
      <c r="AX1131">
        <v>36</v>
      </c>
      <c r="AY1131">
        <v>8</v>
      </c>
      <c r="AZ1131">
        <v>13</v>
      </c>
      <c r="BA1131">
        <v>1</v>
      </c>
    </row>
    <row r="1132" spans="15:53" hidden="1" x14ac:dyDescent="0.15">
      <c r="O1132" s="26"/>
      <c r="P1132" s="26"/>
      <c r="Q1132" s="26"/>
      <c r="R1132" s="26"/>
      <c r="S1132" s="26"/>
      <c r="T1132" s="26"/>
      <c r="U1132" s="26"/>
      <c r="V1132" s="26"/>
      <c r="W1132" s="26"/>
      <c r="X1132" s="26"/>
      <c r="Y1132" s="26"/>
      <c r="Z1132" s="26"/>
      <c r="AA1132" s="26"/>
      <c r="AB1132" s="26"/>
      <c r="AC1132" s="26"/>
      <c r="AD1132" s="26"/>
      <c r="AE1132" s="26"/>
      <c r="AF1132" s="26"/>
      <c r="AG1132" s="26"/>
      <c r="AH1132" s="26"/>
      <c r="AI1132" s="26"/>
      <c r="AJ1132" s="26"/>
      <c r="AK1132" s="26"/>
      <c r="AL1132" s="26"/>
      <c r="AM1132" s="26"/>
      <c r="AN1132" s="26"/>
      <c r="AO1132" s="26"/>
      <c r="AP1132" s="26"/>
      <c r="AQ1132" s="26"/>
      <c r="AR1132" s="26"/>
      <c r="AS1132" s="26"/>
      <c r="AT1132" s="26"/>
      <c r="AW1132" s="179">
        <v>43836</v>
      </c>
      <c r="AX1132">
        <v>36</v>
      </c>
      <c r="AY1132">
        <v>8</v>
      </c>
      <c r="AZ1132">
        <v>14</v>
      </c>
      <c r="BA1132">
        <v>9</v>
      </c>
    </row>
    <row r="1133" spans="15:53" hidden="1" x14ac:dyDescent="0.15">
      <c r="O1133" s="26"/>
      <c r="P1133" s="26"/>
      <c r="Q1133" s="26"/>
      <c r="R1133" s="26"/>
      <c r="S1133" s="26"/>
      <c r="T1133" s="26"/>
      <c r="U1133" s="26"/>
      <c r="V1133" s="26"/>
      <c r="W1133" s="26"/>
      <c r="X1133" s="26"/>
      <c r="Y1133" s="26"/>
      <c r="Z1133" s="26"/>
      <c r="AA1133" s="26"/>
      <c r="AB1133" s="26"/>
      <c r="AC1133" s="26"/>
      <c r="AD1133" s="26"/>
      <c r="AE1133" s="26"/>
      <c r="AF1133" s="26"/>
      <c r="AG1133" s="26"/>
      <c r="AH1133" s="26"/>
      <c r="AI1133" s="26"/>
      <c r="AJ1133" s="26"/>
      <c r="AK1133" s="26"/>
      <c r="AL1133" s="26"/>
      <c r="AM1133" s="26"/>
      <c r="AN1133" s="26"/>
      <c r="AO1133" s="26"/>
      <c r="AP1133" s="26"/>
      <c r="AQ1133" s="26"/>
      <c r="AR1133" s="26"/>
      <c r="AS1133" s="26"/>
      <c r="AT1133" s="26"/>
      <c r="AW1133" s="179">
        <v>43865</v>
      </c>
      <c r="AX1133">
        <v>37</v>
      </c>
      <c r="AY1133">
        <v>7</v>
      </c>
      <c r="AZ1133">
        <v>15</v>
      </c>
      <c r="BA1133">
        <v>8</v>
      </c>
    </row>
    <row r="1134" spans="15:53" hidden="1" x14ac:dyDescent="0.15">
      <c r="O1134" s="26"/>
      <c r="P1134" s="26"/>
      <c r="Q1134" s="26"/>
      <c r="R1134" s="26"/>
      <c r="S1134" s="26"/>
      <c r="T1134" s="26"/>
      <c r="U1134" s="26"/>
      <c r="V1134" s="26"/>
      <c r="W1134" s="26"/>
      <c r="X1134" s="26"/>
      <c r="Y1134" s="26"/>
      <c r="Z1134" s="26"/>
      <c r="AA1134" s="26"/>
      <c r="AB1134" s="26"/>
      <c r="AC1134" s="26"/>
      <c r="AD1134" s="26"/>
      <c r="AE1134" s="26"/>
      <c r="AF1134" s="26"/>
      <c r="AG1134" s="26"/>
      <c r="AH1134" s="26"/>
      <c r="AI1134" s="26"/>
      <c r="AJ1134" s="26"/>
      <c r="AK1134" s="26"/>
      <c r="AL1134" s="26"/>
      <c r="AM1134" s="26"/>
      <c r="AN1134" s="26"/>
      <c r="AO1134" s="26"/>
      <c r="AP1134" s="26"/>
      <c r="AQ1134" s="26"/>
      <c r="AR1134" s="26"/>
      <c r="AS1134" s="26"/>
      <c r="AT1134" s="26"/>
      <c r="AW1134" s="179">
        <v>43895</v>
      </c>
      <c r="AX1134">
        <v>37</v>
      </c>
      <c r="AY1134">
        <v>7</v>
      </c>
      <c r="AZ1134">
        <v>16</v>
      </c>
      <c r="BA1134">
        <v>7</v>
      </c>
    </row>
    <row r="1135" spans="15:53" hidden="1" x14ac:dyDescent="0.15">
      <c r="O1135" s="26"/>
      <c r="P1135" s="26"/>
      <c r="Q1135" s="26"/>
      <c r="R1135" s="26"/>
      <c r="S1135" s="26"/>
      <c r="T1135" s="26"/>
      <c r="U1135" s="26"/>
      <c r="V1135" s="26"/>
      <c r="W1135" s="26"/>
      <c r="X1135" s="26"/>
      <c r="Y1135" s="26"/>
      <c r="Z1135" s="26"/>
      <c r="AA1135" s="26"/>
      <c r="AB1135" s="26"/>
      <c r="AC1135" s="26"/>
      <c r="AD1135" s="26"/>
      <c r="AE1135" s="26"/>
      <c r="AF1135" s="26"/>
      <c r="AG1135" s="26"/>
      <c r="AH1135" s="26"/>
      <c r="AI1135" s="26"/>
      <c r="AJ1135" s="26"/>
      <c r="AK1135" s="26"/>
      <c r="AL1135" s="26"/>
      <c r="AM1135" s="26"/>
      <c r="AN1135" s="26"/>
      <c r="AO1135" s="26"/>
      <c r="AP1135" s="26"/>
      <c r="AQ1135" s="26"/>
      <c r="AR1135" s="26"/>
      <c r="AS1135" s="26"/>
      <c r="AT1135" s="26"/>
      <c r="AW1135" s="179">
        <v>43925</v>
      </c>
      <c r="AX1135">
        <v>37</v>
      </c>
      <c r="AY1135">
        <v>7</v>
      </c>
      <c r="AZ1135">
        <v>17</v>
      </c>
      <c r="BA1135">
        <v>6</v>
      </c>
    </row>
    <row r="1136" spans="15:53" hidden="1" x14ac:dyDescent="0.15">
      <c r="O1136" s="26"/>
      <c r="P1136" s="26"/>
      <c r="Q1136" s="26"/>
      <c r="R1136" s="26"/>
      <c r="S1136" s="26"/>
      <c r="T1136" s="26"/>
      <c r="U1136" s="26"/>
      <c r="V1136" s="26"/>
      <c r="W1136" s="26"/>
      <c r="X1136" s="26"/>
      <c r="Y1136" s="26"/>
      <c r="Z1136" s="26"/>
      <c r="AA1136" s="26"/>
      <c r="AB1136" s="26"/>
      <c r="AC1136" s="26"/>
      <c r="AD1136" s="26"/>
      <c r="AE1136" s="26"/>
      <c r="AF1136" s="26"/>
      <c r="AG1136" s="26"/>
      <c r="AH1136" s="26"/>
      <c r="AI1136" s="26"/>
      <c r="AJ1136" s="26"/>
      <c r="AK1136" s="26"/>
      <c r="AL1136" s="26"/>
      <c r="AM1136" s="26"/>
      <c r="AN1136" s="26"/>
      <c r="AO1136" s="26"/>
      <c r="AP1136" s="26"/>
      <c r="AQ1136" s="26"/>
      <c r="AR1136" s="26"/>
      <c r="AS1136" s="26"/>
      <c r="AT1136" s="26"/>
      <c r="AW1136" s="179">
        <v>43956</v>
      </c>
      <c r="AX1136">
        <v>37</v>
      </c>
      <c r="AY1136">
        <v>7</v>
      </c>
      <c r="AZ1136">
        <v>18</v>
      </c>
      <c r="BA1136">
        <v>5</v>
      </c>
    </row>
    <row r="1137" spans="15:53" hidden="1" x14ac:dyDescent="0.15">
      <c r="O1137" s="26"/>
      <c r="P1137" s="26"/>
      <c r="Q1137" s="26"/>
      <c r="R1137" s="26"/>
      <c r="S1137" s="26"/>
      <c r="T1137" s="26"/>
      <c r="U1137" s="26"/>
      <c r="V1137" s="26"/>
      <c r="W1137" s="26"/>
      <c r="X1137" s="26"/>
      <c r="Y1137" s="26"/>
      <c r="Z1137" s="26"/>
      <c r="AA1137" s="26"/>
      <c r="AB1137" s="26"/>
      <c r="AC1137" s="26"/>
      <c r="AD1137" s="26"/>
      <c r="AE1137" s="26"/>
      <c r="AF1137" s="26"/>
      <c r="AG1137" s="26"/>
      <c r="AH1137" s="26"/>
      <c r="AI1137" s="26"/>
      <c r="AJ1137" s="26"/>
      <c r="AK1137" s="26"/>
      <c r="AL1137" s="26"/>
      <c r="AM1137" s="26"/>
      <c r="AN1137" s="26"/>
      <c r="AO1137" s="26"/>
      <c r="AP1137" s="26"/>
      <c r="AQ1137" s="26"/>
      <c r="AR1137" s="26"/>
      <c r="AS1137" s="26"/>
      <c r="AT1137" s="26"/>
      <c r="AW1137" s="179">
        <v>43987</v>
      </c>
      <c r="AX1137">
        <v>37</v>
      </c>
      <c r="AY1137">
        <v>7</v>
      </c>
      <c r="AZ1137">
        <v>19</v>
      </c>
      <c r="BA1137">
        <v>4</v>
      </c>
    </row>
    <row r="1138" spans="15:53" hidden="1" x14ac:dyDescent="0.15">
      <c r="O1138" s="26"/>
      <c r="P1138" s="26"/>
      <c r="Q1138" s="26"/>
      <c r="R1138" s="26"/>
      <c r="S1138" s="26"/>
      <c r="T1138" s="26"/>
      <c r="U1138" s="26"/>
      <c r="V1138" s="26"/>
      <c r="W1138" s="26"/>
      <c r="X1138" s="26"/>
      <c r="Y1138" s="26"/>
      <c r="Z1138" s="26"/>
      <c r="AA1138" s="26"/>
      <c r="AB1138" s="26"/>
      <c r="AC1138" s="26"/>
      <c r="AD1138" s="26"/>
      <c r="AE1138" s="26"/>
      <c r="AF1138" s="26"/>
      <c r="AG1138" s="26"/>
      <c r="AH1138" s="26"/>
      <c r="AI1138" s="26"/>
      <c r="AJ1138" s="26"/>
      <c r="AK1138" s="26"/>
      <c r="AL1138" s="26"/>
      <c r="AM1138" s="26"/>
      <c r="AN1138" s="26"/>
      <c r="AO1138" s="26"/>
      <c r="AP1138" s="26"/>
      <c r="AQ1138" s="26"/>
      <c r="AR1138" s="26"/>
      <c r="AS1138" s="26"/>
      <c r="AT1138" s="26"/>
      <c r="AW1138" s="179">
        <v>44019</v>
      </c>
      <c r="AX1138">
        <v>37</v>
      </c>
      <c r="AY1138">
        <v>7</v>
      </c>
      <c r="AZ1138">
        <v>20</v>
      </c>
      <c r="BA1138">
        <v>3</v>
      </c>
    </row>
    <row r="1139" spans="15:53" hidden="1" x14ac:dyDescent="0.15">
      <c r="O1139" s="26"/>
      <c r="P1139" s="26"/>
      <c r="Q1139" s="26"/>
      <c r="R1139" s="26"/>
      <c r="S1139" s="26"/>
      <c r="T1139" s="26"/>
      <c r="U1139" s="26"/>
      <c r="V1139" s="26"/>
      <c r="W1139" s="26"/>
      <c r="X1139" s="26"/>
      <c r="Y1139" s="26"/>
      <c r="Z1139" s="26"/>
      <c r="AA1139" s="26"/>
      <c r="AB1139" s="26"/>
      <c r="AC1139" s="26"/>
      <c r="AD1139" s="26"/>
      <c r="AE1139" s="26"/>
      <c r="AF1139" s="26"/>
      <c r="AG1139" s="26"/>
      <c r="AH1139" s="26"/>
      <c r="AI1139" s="26"/>
      <c r="AJ1139" s="26"/>
      <c r="AK1139" s="26"/>
      <c r="AL1139" s="26"/>
      <c r="AM1139" s="26"/>
      <c r="AN1139" s="26"/>
      <c r="AO1139" s="26"/>
      <c r="AP1139" s="26"/>
      <c r="AQ1139" s="26"/>
      <c r="AR1139" s="26"/>
      <c r="AS1139" s="26"/>
      <c r="AT1139" s="26"/>
      <c r="AW1139" s="179">
        <v>44050</v>
      </c>
      <c r="AX1139">
        <v>37</v>
      </c>
      <c r="AY1139">
        <v>7</v>
      </c>
      <c r="AZ1139">
        <v>21</v>
      </c>
      <c r="BA1139">
        <v>2</v>
      </c>
    </row>
    <row r="1140" spans="15:53" hidden="1" x14ac:dyDescent="0.15">
      <c r="O1140" s="26"/>
      <c r="P1140" s="26"/>
      <c r="Q1140" s="26"/>
      <c r="R1140" s="26"/>
      <c r="S1140" s="26"/>
      <c r="T1140" s="26"/>
      <c r="U1140" s="26"/>
      <c r="V1140" s="26"/>
      <c r="W1140" s="26"/>
      <c r="X1140" s="26"/>
      <c r="Y1140" s="26"/>
      <c r="Z1140" s="26"/>
      <c r="AA1140" s="26"/>
      <c r="AB1140" s="26"/>
      <c r="AC1140" s="26"/>
      <c r="AD1140" s="26"/>
      <c r="AE1140" s="26"/>
      <c r="AF1140" s="26"/>
      <c r="AG1140" s="26"/>
      <c r="AH1140" s="26"/>
      <c r="AI1140" s="26"/>
      <c r="AJ1140" s="26"/>
      <c r="AK1140" s="26"/>
      <c r="AL1140" s="26"/>
      <c r="AM1140" s="26"/>
      <c r="AN1140" s="26"/>
      <c r="AO1140" s="26"/>
      <c r="AP1140" s="26"/>
      <c r="AQ1140" s="26"/>
      <c r="AR1140" s="26"/>
      <c r="AS1140" s="26"/>
      <c r="AT1140" s="26"/>
      <c r="AW1140" s="179">
        <v>44081</v>
      </c>
      <c r="AX1140">
        <v>37</v>
      </c>
      <c r="AY1140">
        <v>7</v>
      </c>
      <c r="AZ1140">
        <v>22</v>
      </c>
      <c r="BA1140">
        <v>1</v>
      </c>
    </row>
    <row r="1141" spans="15:53" hidden="1" x14ac:dyDescent="0.15">
      <c r="O1141" s="26"/>
      <c r="P1141" s="26"/>
      <c r="Q1141" s="26"/>
      <c r="R1141" s="26"/>
      <c r="S1141" s="26"/>
      <c r="T1141" s="26"/>
      <c r="U1141" s="26"/>
      <c r="V1141" s="26"/>
      <c r="W1141" s="26"/>
      <c r="X1141" s="26"/>
      <c r="Y1141" s="26"/>
      <c r="Z1141" s="26"/>
      <c r="AA1141" s="26"/>
      <c r="AB1141" s="26"/>
      <c r="AC1141" s="26"/>
      <c r="AD1141" s="26"/>
      <c r="AE1141" s="26"/>
      <c r="AF1141" s="26"/>
      <c r="AG1141" s="26"/>
      <c r="AH1141" s="26"/>
      <c r="AI1141" s="26"/>
      <c r="AJ1141" s="26"/>
      <c r="AK1141" s="26"/>
      <c r="AL1141" s="26"/>
      <c r="AM1141" s="26"/>
      <c r="AN1141" s="26"/>
      <c r="AO1141" s="26"/>
      <c r="AP1141" s="26"/>
      <c r="AQ1141" s="26"/>
      <c r="AR1141" s="26"/>
      <c r="AS1141" s="26"/>
      <c r="AT1141" s="26"/>
      <c r="AW1141" s="179">
        <v>44112</v>
      </c>
      <c r="AX1141">
        <v>37</v>
      </c>
      <c r="AY1141">
        <v>7</v>
      </c>
      <c r="AZ1141">
        <v>23</v>
      </c>
      <c r="BA1141">
        <v>9</v>
      </c>
    </row>
    <row r="1142" spans="15:53" hidden="1" x14ac:dyDescent="0.15">
      <c r="O1142" s="26"/>
      <c r="P1142" s="26"/>
      <c r="Q1142" s="26"/>
      <c r="R1142" s="26"/>
      <c r="S1142" s="26"/>
      <c r="T1142" s="26"/>
      <c r="U1142" s="26"/>
      <c r="V1142" s="26"/>
      <c r="W1142" s="26"/>
      <c r="X1142" s="26"/>
      <c r="Y1142" s="26"/>
      <c r="Z1142" s="26"/>
      <c r="AA1142" s="26"/>
      <c r="AB1142" s="26"/>
      <c r="AC1142" s="26"/>
      <c r="AD1142" s="26"/>
      <c r="AE1142" s="26"/>
      <c r="AF1142" s="26"/>
      <c r="AG1142" s="26"/>
      <c r="AH1142" s="26"/>
      <c r="AI1142" s="26"/>
      <c r="AJ1142" s="26"/>
      <c r="AK1142" s="26"/>
      <c r="AL1142" s="26"/>
      <c r="AM1142" s="26"/>
      <c r="AN1142" s="26"/>
      <c r="AO1142" s="26"/>
      <c r="AP1142" s="26"/>
      <c r="AQ1142" s="26"/>
      <c r="AR1142" s="26"/>
      <c r="AS1142" s="26"/>
      <c r="AT1142" s="26"/>
      <c r="AW1142" s="179">
        <v>44142</v>
      </c>
      <c r="AX1142">
        <v>37</v>
      </c>
      <c r="AY1142">
        <v>7</v>
      </c>
      <c r="AZ1142">
        <v>24</v>
      </c>
      <c r="BA1142">
        <v>8</v>
      </c>
    </row>
    <row r="1143" spans="15:53" hidden="1" x14ac:dyDescent="0.15">
      <c r="O1143" s="26"/>
      <c r="P1143" s="26"/>
      <c r="Q1143" s="26"/>
      <c r="R1143" s="26"/>
      <c r="S1143" s="26"/>
      <c r="T1143" s="26"/>
      <c r="U1143" s="26"/>
      <c r="V1143" s="26"/>
      <c r="W1143" s="26"/>
      <c r="X1143" s="26"/>
      <c r="Y1143" s="26"/>
      <c r="Z1143" s="26"/>
      <c r="AA1143" s="26"/>
      <c r="AB1143" s="26"/>
      <c r="AC1143" s="26"/>
      <c r="AD1143" s="26"/>
      <c r="AE1143" s="26"/>
      <c r="AF1143" s="26"/>
      <c r="AG1143" s="26"/>
      <c r="AH1143" s="26"/>
      <c r="AI1143" s="26"/>
      <c r="AJ1143" s="26"/>
      <c r="AK1143" s="26"/>
      <c r="AL1143" s="26"/>
      <c r="AM1143" s="26"/>
      <c r="AN1143" s="26"/>
      <c r="AO1143" s="26"/>
      <c r="AP1143" s="26"/>
      <c r="AQ1143" s="26"/>
      <c r="AR1143" s="26"/>
      <c r="AS1143" s="26"/>
      <c r="AT1143" s="26"/>
      <c r="AW1143" s="179">
        <v>44172</v>
      </c>
      <c r="AX1143">
        <v>37</v>
      </c>
      <c r="AY1143">
        <v>7</v>
      </c>
      <c r="AZ1143">
        <v>25</v>
      </c>
      <c r="BA1143">
        <v>7</v>
      </c>
    </row>
    <row r="1144" spans="15:53" hidden="1" x14ac:dyDescent="0.15">
      <c r="O1144" s="26"/>
      <c r="P1144" s="26"/>
      <c r="Q1144" s="26"/>
      <c r="R1144" s="26"/>
      <c r="S1144" s="26"/>
      <c r="T1144" s="26"/>
      <c r="U1144" s="26"/>
      <c r="V1144" s="26"/>
      <c r="W1144" s="26"/>
      <c r="X1144" s="26"/>
      <c r="Y1144" s="26"/>
      <c r="Z1144" s="26"/>
      <c r="AA1144" s="26"/>
      <c r="AB1144" s="26"/>
      <c r="AC1144" s="26"/>
      <c r="AD1144" s="26"/>
      <c r="AE1144" s="26"/>
      <c r="AF1144" s="26"/>
      <c r="AG1144" s="26"/>
      <c r="AH1144" s="26"/>
      <c r="AI1144" s="26"/>
      <c r="AJ1144" s="26"/>
      <c r="AK1144" s="26"/>
      <c r="AL1144" s="26"/>
      <c r="AM1144" s="26"/>
      <c r="AN1144" s="26"/>
      <c r="AO1144" s="26"/>
      <c r="AP1144" s="26"/>
      <c r="AQ1144" s="26"/>
      <c r="AR1144" s="26"/>
      <c r="AS1144" s="26"/>
      <c r="AT1144" s="26"/>
      <c r="AW1144" s="179">
        <v>44201</v>
      </c>
      <c r="AX1144">
        <v>37</v>
      </c>
      <c r="AY1144">
        <v>7</v>
      </c>
      <c r="AZ1144">
        <v>26</v>
      </c>
      <c r="BA1144">
        <v>6</v>
      </c>
    </row>
    <row r="1145" spans="15:53" hidden="1" x14ac:dyDescent="0.15">
      <c r="O1145" s="26"/>
      <c r="P1145" s="26"/>
      <c r="Q1145" s="26"/>
      <c r="R1145" s="26"/>
      <c r="S1145" s="26"/>
      <c r="T1145" s="26"/>
      <c r="U1145" s="26"/>
      <c r="V1145" s="26"/>
      <c r="W1145" s="26"/>
      <c r="X1145" s="26"/>
      <c r="Y1145" s="26"/>
      <c r="Z1145" s="26"/>
      <c r="AA1145" s="26"/>
      <c r="AB1145" s="26"/>
      <c r="AC1145" s="26"/>
      <c r="AD1145" s="26"/>
      <c r="AE1145" s="26"/>
      <c r="AF1145" s="26"/>
      <c r="AG1145" s="26"/>
      <c r="AH1145" s="26"/>
      <c r="AI1145" s="26"/>
      <c r="AJ1145" s="26"/>
      <c r="AK1145" s="26"/>
      <c r="AL1145" s="26"/>
      <c r="AM1145" s="26"/>
      <c r="AN1145" s="26"/>
      <c r="AO1145" s="26"/>
      <c r="AP1145" s="26"/>
      <c r="AQ1145" s="26"/>
      <c r="AR1145" s="26"/>
      <c r="AS1145" s="26"/>
      <c r="AT1145" s="26"/>
      <c r="AW1145" s="179">
        <v>44230</v>
      </c>
      <c r="AX1145">
        <v>38</v>
      </c>
      <c r="AY1145">
        <v>6</v>
      </c>
      <c r="AZ1145">
        <v>27</v>
      </c>
      <c r="BA1145">
        <v>5</v>
      </c>
    </row>
    <row r="1146" spans="15:53" hidden="1" x14ac:dyDescent="0.15">
      <c r="O1146" s="26"/>
      <c r="P1146" s="26"/>
      <c r="Q1146" s="26"/>
      <c r="R1146" s="26"/>
      <c r="S1146" s="26"/>
      <c r="T1146" s="26"/>
      <c r="U1146" s="26"/>
      <c r="V1146" s="26"/>
      <c r="W1146" s="26"/>
      <c r="X1146" s="26"/>
      <c r="Y1146" s="26"/>
      <c r="Z1146" s="26"/>
      <c r="AA1146" s="26"/>
      <c r="AB1146" s="26"/>
      <c r="AC1146" s="26"/>
      <c r="AD1146" s="26"/>
      <c r="AE1146" s="26"/>
      <c r="AF1146" s="26"/>
      <c r="AG1146" s="26"/>
      <c r="AH1146" s="26"/>
      <c r="AI1146" s="26"/>
      <c r="AJ1146" s="26"/>
      <c r="AK1146" s="26"/>
      <c r="AL1146" s="26"/>
      <c r="AM1146" s="26"/>
      <c r="AN1146" s="26"/>
      <c r="AO1146" s="26"/>
      <c r="AP1146" s="26"/>
      <c r="AQ1146" s="26"/>
      <c r="AR1146" s="26"/>
      <c r="AS1146" s="26"/>
      <c r="AT1146" s="26"/>
      <c r="AW1146" s="179">
        <v>44260</v>
      </c>
      <c r="AX1146">
        <v>38</v>
      </c>
      <c r="AY1146">
        <v>6</v>
      </c>
      <c r="AZ1146">
        <v>28</v>
      </c>
      <c r="BA1146">
        <v>4</v>
      </c>
    </row>
    <row r="1147" spans="15:53" hidden="1" x14ac:dyDescent="0.15">
      <c r="O1147" s="26"/>
      <c r="P1147" s="26"/>
      <c r="Q1147" s="26"/>
      <c r="R1147" s="26"/>
      <c r="S1147" s="26"/>
      <c r="T1147" s="26"/>
      <c r="U1147" s="26"/>
      <c r="V1147" s="26"/>
      <c r="W1147" s="26"/>
      <c r="X1147" s="26"/>
      <c r="Y1147" s="26"/>
      <c r="Z1147" s="26"/>
      <c r="AA1147" s="26"/>
      <c r="AB1147" s="26"/>
      <c r="AC1147" s="26"/>
      <c r="AD1147" s="26"/>
      <c r="AE1147" s="26"/>
      <c r="AF1147" s="26"/>
      <c r="AG1147" s="26"/>
      <c r="AH1147" s="26"/>
      <c r="AI1147" s="26"/>
      <c r="AJ1147" s="26"/>
      <c r="AK1147" s="26"/>
      <c r="AL1147" s="26"/>
      <c r="AM1147" s="26"/>
      <c r="AN1147" s="26"/>
      <c r="AO1147" s="26"/>
      <c r="AP1147" s="26"/>
      <c r="AQ1147" s="26"/>
      <c r="AR1147" s="26"/>
      <c r="AS1147" s="26"/>
      <c r="AT1147" s="26"/>
      <c r="AW1147" s="179">
        <v>44290</v>
      </c>
      <c r="AX1147">
        <v>38</v>
      </c>
      <c r="AY1147">
        <v>6</v>
      </c>
      <c r="AZ1147">
        <v>29</v>
      </c>
      <c r="BA1147">
        <v>3</v>
      </c>
    </row>
    <row r="1148" spans="15:53" hidden="1" x14ac:dyDescent="0.15">
      <c r="O1148" s="26"/>
      <c r="P1148" s="26"/>
      <c r="Q1148" s="26"/>
      <c r="R1148" s="26"/>
      <c r="S1148" s="26"/>
      <c r="T1148" s="26"/>
      <c r="U1148" s="26"/>
      <c r="V1148" s="26"/>
      <c r="W1148" s="26"/>
      <c r="X1148" s="26"/>
      <c r="Y1148" s="26"/>
      <c r="Z1148" s="26"/>
      <c r="AA1148" s="26"/>
      <c r="AB1148" s="26"/>
      <c r="AC1148" s="26"/>
      <c r="AD1148" s="26"/>
      <c r="AE1148" s="26"/>
      <c r="AF1148" s="26"/>
      <c r="AG1148" s="26"/>
      <c r="AH1148" s="26"/>
      <c r="AI1148" s="26"/>
      <c r="AJ1148" s="26"/>
      <c r="AK1148" s="26"/>
      <c r="AL1148" s="26"/>
      <c r="AM1148" s="26"/>
      <c r="AN1148" s="26"/>
      <c r="AO1148" s="26"/>
      <c r="AP1148" s="26"/>
      <c r="AQ1148" s="26"/>
      <c r="AR1148" s="26"/>
      <c r="AS1148" s="26"/>
      <c r="AT1148" s="26"/>
      <c r="AW1148" s="179">
        <v>44321</v>
      </c>
      <c r="AX1148">
        <v>38</v>
      </c>
      <c r="AY1148">
        <v>6</v>
      </c>
      <c r="AZ1148">
        <v>30</v>
      </c>
      <c r="BA1148">
        <v>2</v>
      </c>
    </row>
    <row r="1149" spans="15:53" hidden="1" x14ac:dyDescent="0.15">
      <c r="O1149" s="26"/>
      <c r="P1149" s="26"/>
      <c r="Q1149" s="26"/>
      <c r="R1149" s="26"/>
      <c r="S1149" s="26"/>
      <c r="T1149" s="26"/>
      <c r="U1149" s="26"/>
      <c r="V1149" s="26"/>
      <c r="W1149" s="26"/>
      <c r="X1149" s="26"/>
      <c r="Y1149" s="26"/>
      <c r="Z1149" s="26"/>
      <c r="AA1149" s="26"/>
      <c r="AB1149" s="26"/>
      <c r="AC1149" s="26"/>
      <c r="AD1149" s="26"/>
      <c r="AE1149" s="26"/>
      <c r="AF1149" s="26"/>
      <c r="AG1149" s="26"/>
      <c r="AH1149" s="26"/>
      <c r="AI1149" s="26"/>
      <c r="AJ1149" s="26"/>
      <c r="AK1149" s="26"/>
      <c r="AL1149" s="26"/>
      <c r="AM1149" s="26"/>
      <c r="AN1149" s="26"/>
      <c r="AO1149" s="26"/>
      <c r="AP1149" s="26"/>
      <c r="AQ1149" s="26"/>
      <c r="AR1149" s="26"/>
      <c r="AS1149" s="26"/>
      <c r="AT1149" s="26"/>
      <c r="AW1149" s="179">
        <v>44352</v>
      </c>
      <c r="AX1149">
        <v>38</v>
      </c>
      <c r="AY1149">
        <v>6</v>
      </c>
      <c r="AZ1149">
        <v>31</v>
      </c>
      <c r="BA1149">
        <v>1</v>
      </c>
    </row>
    <row r="1150" spans="15:53" hidden="1" x14ac:dyDescent="0.15">
      <c r="O1150" s="26"/>
      <c r="P1150" s="26"/>
      <c r="Q1150" s="26"/>
      <c r="R1150" s="26"/>
      <c r="S1150" s="26"/>
      <c r="T1150" s="26"/>
      <c r="U1150" s="26"/>
      <c r="V1150" s="26"/>
      <c r="W1150" s="26"/>
      <c r="X1150" s="26"/>
      <c r="Y1150" s="26"/>
      <c r="Z1150" s="26"/>
      <c r="AA1150" s="26"/>
      <c r="AB1150" s="26"/>
      <c r="AC1150" s="26"/>
      <c r="AD1150" s="26"/>
      <c r="AE1150" s="26"/>
      <c r="AF1150" s="26"/>
      <c r="AG1150" s="26"/>
      <c r="AH1150" s="26"/>
      <c r="AI1150" s="26"/>
      <c r="AJ1150" s="26"/>
      <c r="AK1150" s="26"/>
      <c r="AL1150" s="26"/>
      <c r="AM1150" s="26"/>
      <c r="AN1150" s="26"/>
      <c r="AO1150" s="26"/>
      <c r="AP1150" s="26"/>
      <c r="AQ1150" s="26"/>
      <c r="AR1150" s="26"/>
      <c r="AS1150" s="26"/>
      <c r="AT1150" s="26"/>
      <c r="AW1150" s="179">
        <v>44384</v>
      </c>
      <c r="AX1150">
        <v>38</v>
      </c>
      <c r="AY1150">
        <v>6</v>
      </c>
      <c r="AZ1150">
        <v>32</v>
      </c>
      <c r="BA1150">
        <v>9</v>
      </c>
    </row>
    <row r="1151" spans="15:53" hidden="1" x14ac:dyDescent="0.15">
      <c r="O1151" s="26"/>
      <c r="P1151" s="26"/>
      <c r="Q1151" s="26"/>
      <c r="R1151" s="26"/>
      <c r="S1151" s="26"/>
      <c r="T1151" s="26"/>
      <c r="U1151" s="26"/>
      <c r="V1151" s="26"/>
      <c r="W1151" s="26"/>
      <c r="X1151" s="26"/>
      <c r="Y1151" s="26"/>
      <c r="Z1151" s="26"/>
      <c r="AA1151" s="26"/>
      <c r="AB1151" s="26"/>
      <c r="AC1151" s="26"/>
      <c r="AD1151" s="26"/>
      <c r="AE1151" s="26"/>
      <c r="AF1151" s="26"/>
      <c r="AG1151" s="26"/>
      <c r="AH1151" s="26"/>
      <c r="AI1151" s="26"/>
      <c r="AJ1151" s="26"/>
      <c r="AK1151" s="26"/>
      <c r="AL1151" s="26"/>
      <c r="AM1151" s="26"/>
      <c r="AN1151" s="26"/>
      <c r="AO1151" s="26"/>
      <c r="AP1151" s="26"/>
      <c r="AQ1151" s="26"/>
      <c r="AR1151" s="26"/>
      <c r="AS1151" s="26"/>
      <c r="AT1151" s="26"/>
      <c r="AW1151" s="179">
        <v>44415</v>
      </c>
      <c r="AX1151">
        <v>38</v>
      </c>
      <c r="AY1151">
        <v>6</v>
      </c>
      <c r="AZ1151">
        <v>33</v>
      </c>
      <c r="BA1151">
        <v>8</v>
      </c>
    </row>
    <row r="1152" spans="15:53" hidden="1" x14ac:dyDescent="0.15">
      <c r="O1152" s="26"/>
      <c r="P1152" s="26"/>
      <c r="Q1152" s="26"/>
      <c r="R1152" s="26"/>
      <c r="S1152" s="26"/>
      <c r="T1152" s="26"/>
      <c r="U1152" s="26"/>
      <c r="V1152" s="26"/>
      <c r="W1152" s="26"/>
      <c r="X1152" s="26"/>
      <c r="Y1152" s="26"/>
      <c r="Z1152" s="26"/>
      <c r="AA1152" s="26"/>
      <c r="AB1152" s="26"/>
      <c r="AC1152" s="26"/>
      <c r="AD1152" s="26"/>
      <c r="AE1152" s="26"/>
      <c r="AF1152" s="26"/>
      <c r="AG1152" s="26"/>
      <c r="AH1152" s="26"/>
      <c r="AI1152" s="26"/>
      <c r="AJ1152" s="26"/>
      <c r="AK1152" s="26"/>
      <c r="AL1152" s="26"/>
      <c r="AM1152" s="26"/>
      <c r="AN1152" s="26"/>
      <c r="AO1152" s="26"/>
      <c r="AP1152" s="26"/>
      <c r="AQ1152" s="26"/>
      <c r="AR1152" s="26"/>
      <c r="AS1152" s="26"/>
      <c r="AT1152" s="26"/>
      <c r="AW1152" s="179">
        <v>44446</v>
      </c>
      <c r="AX1152">
        <v>38</v>
      </c>
      <c r="AY1152">
        <v>6</v>
      </c>
      <c r="AZ1152">
        <v>34</v>
      </c>
      <c r="BA1152">
        <v>7</v>
      </c>
    </row>
    <row r="1153" spans="15:53" hidden="1" x14ac:dyDescent="0.15">
      <c r="O1153" s="26"/>
      <c r="P1153" s="26"/>
      <c r="Q1153" s="26"/>
      <c r="R1153" s="26"/>
      <c r="S1153" s="26"/>
      <c r="T1153" s="26"/>
      <c r="U1153" s="26"/>
      <c r="V1153" s="26"/>
      <c r="W1153" s="26"/>
      <c r="X1153" s="26"/>
      <c r="Y1153" s="26"/>
      <c r="Z1153" s="26"/>
      <c r="AA1153" s="26"/>
      <c r="AB1153" s="26"/>
      <c r="AC1153" s="26"/>
      <c r="AD1153" s="26"/>
      <c r="AE1153" s="26"/>
      <c r="AF1153" s="26"/>
      <c r="AG1153" s="26"/>
      <c r="AH1153" s="26"/>
      <c r="AI1153" s="26"/>
      <c r="AJ1153" s="26"/>
      <c r="AK1153" s="26"/>
      <c r="AL1153" s="26"/>
      <c r="AM1153" s="26"/>
      <c r="AN1153" s="26"/>
      <c r="AO1153" s="26"/>
      <c r="AP1153" s="26"/>
      <c r="AQ1153" s="26"/>
      <c r="AR1153" s="26"/>
      <c r="AS1153" s="26"/>
      <c r="AT1153" s="26"/>
      <c r="AW1153" s="179">
        <v>44477</v>
      </c>
      <c r="AX1153">
        <v>38</v>
      </c>
      <c r="AY1153">
        <v>6</v>
      </c>
      <c r="AZ1153">
        <v>35</v>
      </c>
      <c r="BA1153">
        <v>6</v>
      </c>
    </row>
    <row r="1154" spans="15:53" hidden="1" x14ac:dyDescent="0.15">
      <c r="O1154" s="26"/>
      <c r="P1154" s="26"/>
      <c r="Q1154" s="26"/>
      <c r="R1154" s="26"/>
      <c r="S1154" s="26"/>
      <c r="T1154" s="26"/>
      <c r="U1154" s="26"/>
      <c r="V1154" s="26"/>
      <c r="W1154" s="26"/>
      <c r="X1154" s="26"/>
      <c r="Y1154" s="26"/>
      <c r="Z1154" s="26"/>
      <c r="AA1154" s="26"/>
      <c r="AB1154" s="26"/>
      <c r="AC1154" s="26"/>
      <c r="AD1154" s="26"/>
      <c r="AE1154" s="26"/>
      <c r="AF1154" s="26"/>
      <c r="AG1154" s="26"/>
      <c r="AH1154" s="26"/>
      <c r="AI1154" s="26"/>
      <c r="AJ1154" s="26"/>
      <c r="AK1154" s="26"/>
      <c r="AL1154" s="26"/>
      <c r="AM1154" s="26"/>
      <c r="AN1154" s="26"/>
      <c r="AO1154" s="26"/>
      <c r="AP1154" s="26"/>
      <c r="AQ1154" s="26"/>
      <c r="AR1154" s="26"/>
      <c r="AS1154" s="26"/>
      <c r="AT1154" s="26"/>
      <c r="AW1154" s="179">
        <v>44507</v>
      </c>
      <c r="AX1154">
        <v>38</v>
      </c>
      <c r="AY1154">
        <v>6</v>
      </c>
      <c r="AZ1154">
        <v>36</v>
      </c>
      <c r="BA1154">
        <v>5</v>
      </c>
    </row>
    <row r="1155" spans="15:53" hidden="1" x14ac:dyDescent="0.15">
      <c r="O1155" s="26"/>
      <c r="P1155" s="26"/>
      <c r="Q1155" s="26"/>
      <c r="R1155" s="26"/>
      <c r="S1155" s="26"/>
      <c r="T1155" s="26"/>
      <c r="U1155" s="26"/>
      <c r="V1155" s="26"/>
      <c r="W1155" s="26"/>
      <c r="X1155" s="26"/>
      <c r="Y1155" s="26"/>
      <c r="Z1155" s="26"/>
      <c r="AA1155" s="26"/>
      <c r="AB1155" s="26"/>
      <c r="AC1155" s="26"/>
      <c r="AD1155" s="26"/>
      <c r="AE1155" s="26"/>
      <c r="AF1155" s="26"/>
      <c r="AG1155" s="26"/>
      <c r="AH1155" s="26"/>
      <c r="AI1155" s="26"/>
      <c r="AJ1155" s="26"/>
      <c r="AK1155" s="26"/>
      <c r="AL1155" s="26"/>
      <c r="AM1155" s="26"/>
      <c r="AN1155" s="26"/>
      <c r="AO1155" s="26"/>
      <c r="AP1155" s="26"/>
      <c r="AQ1155" s="26"/>
      <c r="AR1155" s="26"/>
      <c r="AS1155" s="26"/>
      <c r="AT1155" s="26"/>
      <c r="AW1155" s="179">
        <v>44537</v>
      </c>
      <c r="AX1155">
        <v>38</v>
      </c>
      <c r="AY1155">
        <v>6</v>
      </c>
      <c r="AZ1155">
        <v>37</v>
      </c>
      <c r="BA1155">
        <v>4</v>
      </c>
    </row>
    <row r="1156" spans="15:53" hidden="1" x14ac:dyDescent="0.15">
      <c r="O1156" s="26"/>
      <c r="P1156" s="26"/>
      <c r="Q1156" s="26"/>
      <c r="R1156" s="26"/>
      <c r="S1156" s="26"/>
      <c r="T1156" s="26"/>
      <c r="U1156" s="26"/>
      <c r="V1156" s="26"/>
      <c r="W1156" s="26"/>
      <c r="X1156" s="26"/>
      <c r="Y1156" s="26"/>
      <c r="Z1156" s="26"/>
      <c r="AA1156" s="26"/>
      <c r="AB1156" s="26"/>
      <c r="AC1156" s="26"/>
      <c r="AD1156" s="26"/>
      <c r="AE1156" s="26"/>
      <c r="AF1156" s="26"/>
      <c r="AG1156" s="26"/>
      <c r="AH1156" s="26"/>
      <c r="AI1156" s="26"/>
      <c r="AJ1156" s="26"/>
      <c r="AK1156" s="26"/>
      <c r="AL1156" s="26"/>
      <c r="AM1156" s="26"/>
      <c r="AN1156" s="26"/>
      <c r="AO1156" s="26"/>
      <c r="AP1156" s="26"/>
      <c r="AQ1156" s="26"/>
      <c r="AR1156" s="26"/>
      <c r="AS1156" s="26"/>
      <c r="AT1156" s="26"/>
      <c r="AW1156" s="179">
        <v>44566</v>
      </c>
      <c r="AX1156">
        <v>38</v>
      </c>
      <c r="AY1156">
        <v>6</v>
      </c>
      <c r="AZ1156">
        <v>38</v>
      </c>
      <c r="BA1156">
        <v>3</v>
      </c>
    </row>
    <row r="1157" spans="15:53" hidden="1" x14ac:dyDescent="0.15">
      <c r="O1157" s="26"/>
      <c r="P1157" s="26"/>
      <c r="Q1157" s="26"/>
      <c r="R1157" s="26"/>
      <c r="S1157" s="26"/>
      <c r="T1157" s="26"/>
      <c r="U1157" s="26"/>
      <c r="V1157" s="26"/>
      <c r="W1157" s="26"/>
      <c r="X1157" s="26"/>
      <c r="Y1157" s="26"/>
      <c r="Z1157" s="26"/>
      <c r="AA1157" s="26"/>
      <c r="AB1157" s="26"/>
      <c r="AC1157" s="26"/>
      <c r="AD1157" s="26"/>
      <c r="AE1157" s="26"/>
      <c r="AF1157" s="26"/>
      <c r="AG1157" s="26"/>
      <c r="AH1157" s="26"/>
      <c r="AI1157" s="26"/>
      <c r="AJ1157" s="26"/>
      <c r="AK1157" s="26"/>
      <c r="AL1157" s="26"/>
      <c r="AM1157" s="26"/>
      <c r="AN1157" s="26"/>
      <c r="AO1157" s="26"/>
      <c r="AP1157" s="26"/>
      <c r="AQ1157" s="26"/>
      <c r="AR1157" s="26"/>
      <c r="AS1157" s="26"/>
      <c r="AT1157" s="26"/>
      <c r="AW1157" s="179">
        <v>44596</v>
      </c>
      <c r="AX1157">
        <v>39</v>
      </c>
      <c r="AY1157">
        <v>5</v>
      </c>
      <c r="AZ1157">
        <v>39</v>
      </c>
      <c r="BA1157">
        <v>2</v>
      </c>
    </row>
    <row r="1158" spans="15:53" hidden="1" x14ac:dyDescent="0.15">
      <c r="O1158" s="26"/>
      <c r="P1158" s="26"/>
      <c r="Q1158" s="26"/>
      <c r="R1158" s="26"/>
      <c r="S1158" s="26"/>
      <c r="T1158" s="26"/>
      <c r="U1158" s="26"/>
      <c r="V1158" s="26"/>
      <c r="W1158" s="26"/>
      <c r="X1158" s="26"/>
      <c r="Y1158" s="26"/>
      <c r="Z1158" s="26"/>
      <c r="AA1158" s="26"/>
      <c r="AB1158" s="26"/>
      <c r="AC1158" s="26"/>
      <c r="AD1158" s="26"/>
      <c r="AE1158" s="26"/>
      <c r="AF1158" s="26"/>
      <c r="AG1158" s="26"/>
      <c r="AH1158" s="26"/>
      <c r="AI1158" s="26"/>
      <c r="AJ1158" s="26"/>
      <c r="AK1158" s="26"/>
      <c r="AL1158" s="26"/>
      <c r="AM1158" s="26"/>
      <c r="AN1158" s="26"/>
      <c r="AO1158" s="26"/>
      <c r="AP1158" s="26"/>
      <c r="AQ1158" s="26"/>
      <c r="AR1158" s="26"/>
      <c r="AS1158" s="26"/>
      <c r="AT1158" s="26"/>
      <c r="AW1158" s="179">
        <v>44625</v>
      </c>
      <c r="AX1158">
        <v>39</v>
      </c>
      <c r="AY1158">
        <v>5</v>
      </c>
      <c r="AZ1158">
        <v>40</v>
      </c>
      <c r="BA1158">
        <v>1</v>
      </c>
    </row>
    <row r="1159" spans="15:53" hidden="1" x14ac:dyDescent="0.15">
      <c r="O1159" s="26"/>
      <c r="P1159" s="26"/>
      <c r="Q1159" s="26"/>
      <c r="R1159" s="26"/>
      <c r="S1159" s="26"/>
      <c r="T1159" s="26"/>
      <c r="U1159" s="26"/>
      <c r="V1159" s="26"/>
      <c r="W1159" s="26"/>
      <c r="X1159" s="26"/>
      <c r="Y1159" s="26"/>
      <c r="Z1159" s="26"/>
      <c r="AA1159" s="26"/>
      <c r="AB1159" s="26"/>
      <c r="AC1159" s="26"/>
      <c r="AD1159" s="26"/>
      <c r="AE1159" s="26"/>
      <c r="AF1159" s="26"/>
      <c r="AG1159" s="26"/>
      <c r="AH1159" s="26"/>
      <c r="AI1159" s="26"/>
      <c r="AJ1159" s="26"/>
      <c r="AK1159" s="26"/>
      <c r="AL1159" s="26"/>
      <c r="AM1159" s="26"/>
      <c r="AN1159" s="26"/>
      <c r="AO1159" s="26"/>
      <c r="AP1159" s="26"/>
      <c r="AQ1159" s="26"/>
      <c r="AR1159" s="26"/>
      <c r="AS1159" s="26"/>
      <c r="AT1159" s="26"/>
      <c r="AW1159" s="179">
        <v>44656</v>
      </c>
      <c r="AX1159">
        <v>39</v>
      </c>
      <c r="AY1159">
        <v>5</v>
      </c>
      <c r="AZ1159">
        <v>41</v>
      </c>
      <c r="BA1159">
        <v>9</v>
      </c>
    </row>
    <row r="1160" spans="15:53" hidden="1" x14ac:dyDescent="0.15">
      <c r="O1160" s="26"/>
      <c r="P1160" s="26"/>
      <c r="Q1160" s="26"/>
      <c r="R1160" s="26"/>
      <c r="S1160" s="26"/>
      <c r="T1160" s="26"/>
      <c r="U1160" s="26"/>
      <c r="V1160" s="26"/>
      <c r="W1160" s="26"/>
      <c r="X1160" s="26"/>
      <c r="Y1160" s="26"/>
      <c r="Z1160" s="26"/>
      <c r="AA1160" s="26"/>
      <c r="AB1160" s="26"/>
      <c r="AC1160" s="26"/>
      <c r="AD1160" s="26"/>
      <c r="AE1160" s="26"/>
      <c r="AF1160" s="26"/>
      <c r="AG1160" s="26"/>
      <c r="AH1160" s="26"/>
      <c r="AI1160" s="26"/>
      <c r="AJ1160" s="26"/>
      <c r="AK1160" s="26"/>
      <c r="AL1160" s="26"/>
      <c r="AM1160" s="26"/>
      <c r="AN1160" s="26"/>
      <c r="AO1160" s="26"/>
      <c r="AP1160" s="26"/>
      <c r="AQ1160" s="26"/>
      <c r="AR1160" s="26"/>
      <c r="AS1160" s="26"/>
      <c r="AT1160" s="26"/>
      <c r="AW1160" s="179">
        <v>44686</v>
      </c>
      <c r="AX1160">
        <v>39</v>
      </c>
      <c r="AY1160">
        <v>5</v>
      </c>
      <c r="AZ1160">
        <v>42</v>
      </c>
      <c r="BA1160">
        <v>8</v>
      </c>
    </row>
    <row r="1161" spans="15:53" hidden="1" x14ac:dyDescent="0.15">
      <c r="O1161" s="26"/>
      <c r="P1161" s="26"/>
      <c r="Q1161" s="26"/>
      <c r="R1161" s="26"/>
      <c r="S1161" s="26"/>
      <c r="T1161" s="26"/>
      <c r="U1161" s="26"/>
      <c r="V1161" s="26"/>
      <c r="W1161" s="26"/>
      <c r="X1161" s="26"/>
      <c r="Y1161" s="26"/>
      <c r="Z1161" s="26"/>
      <c r="AA1161" s="26"/>
      <c r="AB1161" s="26"/>
      <c r="AC1161" s="26"/>
      <c r="AD1161" s="26"/>
      <c r="AE1161" s="26"/>
      <c r="AF1161" s="26"/>
      <c r="AG1161" s="26"/>
      <c r="AH1161" s="26"/>
      <c r="AI1161" s="26"/>
      <c r="AJ1161" s="26"/>
      <c r="AK1161" s="26"/>
      <c r="AL1161" s="26"/>
      <c r="AM1161" s="26"/>
      <c r="AN1161" s="26"/>
      <c r="AO1161" s="26"/>
      <c r="AP1161" s="26"/>
      <c r="AQ1161" s="26"/>
      <c r="AR1161" s="26"/>
      <c r="AS1161" s="26"/>
      <c r="AT1161" s="26"/>
      <c r="AW1161" s="179">
        <v>44718</v>
      </c>
      <c r="AX1161">
        <v>39</v>
      </c>
      <c r="AY1161">
        <v>5</v>
      </c>
      <c r="AZ1161">
        <v>43</v>
      </c>
      <c r="BA1161">
        <v>7</v>
      </c>
    </row>
    <row r="1162" spans="15:53" hidden="1" x14ac:dyDescent="0.15">
      <c r="O1162" s="26"/>
      <c r="P1162" s="26"/>
      <c r="Q1162" s="26"/>
      <c r="R1162" s="26"/>
      <c r="S1162" s="26"/>
      <c r="T1162" s="26"/>
      <c r="U1162" s="26"/>
      <c r="V1162" s="26"/>
      <c r="W1162" s="26"/>
      <c r="X1162" s="26"/>
      <c r="Y1162" s="26"/>
      <c r="Z1162" s="26"/>
      <c r="AA1162" s="26"/>
      <c r="AB1162" s="26"/>
      <c r="AC1162" s="26"/>
      <c r="AD1162" s="26"/>
      <c r="AE1162" s="26"/>
      <c r="AF1162" s="26"/>
      <c r="AG1162" s="26"/>
      <c r="AH1162" s="26"/>
      <c r="AI1162" s="26"/>
      <c r="AJ1162" s="26"/>
      <c r="AK1162" s="26"/>
      <c r="AL1162" s="26"/>
      <c r="AM1162" s="26"/>
      <c r="AN1162" s="26"/>
      <c r="AO1162" s="26"/>
      <c r="AP1162" s="26"/>
      <c r="AQ1162" s="26"/>
      <c r="AR1162" s="26"/>
      <c r="AS1162" s="26"/>
      <c r="AT1162" s="26"/>
      <c r="AW1162" s="179">
        <v>44749</v>
      </c>
      <c r="AX1162">
        <v>39</v>
      </c>
      <c r="AY1162">
        <v>5</v>
      </c>
      <c r="AZ1162">
        <v>44</v>
      </c>
      <c r="BA1162">
        <v>6</v>
      </c>
    </row>
    <row r="1163" spans="15:53" hidden="1" x14ac:dyDescent="0.15">
      <c r="O1163" s="26"/>
      <c r="P1163" s="26"/>
      <c r="Q1163" s="26"/>
      <c r="R1163" s="26"/>
      <c r="S1163" s="26"/>
      <c r="T1163" s="26"/>
      <c r="U1163" s="26"/>
      <c r="V1163" s="26"/>
      <c r="W1163" s="26"/>
      <c r="X1163" s="26"/>
      <c r="Y1163" s="26"/>
      <c r="Z1163" s="26"/>
      <c r="AA1163" s="26"/>
      <c r="AB1163" s="26"/>
      <c r="AC1163" s="26"/>
      <c r="AD1163" s="26"/>
      <c r="AE1163" s="26"/>
      <c r="AF1163" s="26"/>
      <c r="AG1163" s="26"/>
      <c r="AH1163" s="26"/>
      <c r="AI1163" s="26"/>
      <c r="AJ1163" s="26"/>
      <c r="AK1163" s="26"/>
      <c r="AL1163" s="26"/>
      <c r="AM1163" s="26"/>
      <c r="AN1163" s="26"/>
      <c r="AO1163" s="26"/>
      <c r="AP1163" s="26"/>
      <c r="AQ1163" s="26"/>
      <c r="AR1163" s="26"/>
      <c r="AS1163" s="26"/>
      <c r="AT1163" s="26"/>
      <c r="AW1163" s="179">
        <v>44780</v>
      </c>
      <c r="AX1163">
        <v>39</v>
      </c>
      <c r="AY1163">
        <v>5</v>
      </c>
      <c r="AZ1163">
        <v>45</v>
      </c>
      <c r="BA1163">
        <v>5</v>
      </c>
    </row>
    <row r="1164" spans="15:53" hidden="1" x14ac:dyDescent="0.15">
      <c r="O1164" s="26"/>
      <c r="P1164" s="26"/>
      <c r="Q1164" s="26"/>
      <c r="R1164" s="26"/>
      <c r="S1164" s="26"/>
      <c r="T1164" s="26"/>
      <c r="U1164" s="26"/>
      <c r="V1164" s="26"/>
      <c r="W1164" s="26"/>
      <c r="X1164" s="26"/>
      <c r="Y1164" s="26"/>
      <c r="Z1164" s="26"/>
      <c r="AA1164" s="26"/>
      <c r="AB1164" s="26"/>
      <c r="AC1164" s="26"/>
      <c r="AD1164" s="26"/>
      <c r="AE1164" s="26"/>
      <c r="AF1164" s="26"/>
      <c r="AG1164" s="26"/>
      <c r="AH1164" s="26"/>
      <c r="AI1164" s="26"/>
      <c r="AJ1164" s="26"/>
      <c r="AK1164" s="26"/>
      <c r="AL1164" s="26"/>
      <c r="AM1164" s="26"/>
      <c r="AN1164" s="26"/>
      <c r="AO1164" s="26"/>
      <c r="AP1164" s="26"/>
      <c r="AQ1164" s="26"/>
      <c r="AR1164" s="26"/>
      <c r="AS1164" s="26"/>
      <c r="AT1164" s="26"/>
      <c r="AW1164" s="179">
        <v>44812</v>
      </c>
      <c r="AX1164">
        <v>39</v>
      </c>
      <c r="AY1164">
        <v>5</v>
      </c>
      <c r="AZ1164">
        <v>46</v>
      </c>
      <c r="BA1164">
        <v>4</v>
      </c>
    </row>
    <row r="1165" spans="15:53" hidden="1" x14ac:dyDescent="0.15">
      <c r="O1165" s="26"/>
      <c r="P1165" s="26"/>
      <c r="Q1165" s="26"/>
      <c r="R1165" s="26"/>
      <c r="S1165" s="26"/>
      <c r="T1165" s="26"/>
      <c r="U1165" s="26"/>
      <c r="V1165" s="26"/>
      <c r="W1165" s="26"/>
      <c r="X1165" s="26"/>
      <c r="Y1165" s="26"/>
      <c r="Z1165" s="26"/>
      <c r="AA1165" s="26"/>
      <c r="AB1165" s="26"/>
      <c r="AC1165" s="26"/>
      <c r="AD1165" s="26"/>
      <c r="AE1165" s="26"/>
      <c r="AF1165" s="26"/>
      <c r="AG1165" s="26"/>
      <c r="AH1165" s="26"/>
      <c r="AI1165" s="26"/>
      <c r="AJ1165" s="26"/>
      <c r="AK1165" s="26"/>
      <c r="AL1165" s="26"/>
      <c r="AM1165" s="26"/>
      <c r="AN1165" s="26"/>
      <c r="AO1165" s="26"/>
      <c r="AP1165" s="26"/>
      <c r="AQ1165" s="26"/>
      <c r="AR1165" s="26"/>
      <c r="AS1165" s="26"/>
      <c r="AT1165" s="26"/>
      <c r="AW1165" s="179">
        <v>44842</v>
      </c>
      <c r="AX1165">
        <v>39</v>
      </c>
      <c r="AY1165">
        <v>5</v>
      </c>
      <c r="AZ1165">
        <v>47</v>
      </c>
      <c r="BA1165">
        <v>3</v>
      </c>
    </row>
    <row r="1166" spans="15:53" hidden="1" x14ac:dyDescent="0.15">
      <c r="O1166" s="26"/>
      <c r="P1166" s="26"/>
      <c r="Q1166" s="26"/>
      <c r="R1166" s="26"/>
      <c r="S1166" s="26"/>
      <c r="T1166" s="26"/>
      <c r="U1166" s="26"/>
      <c r="V1166" s="26"/>
      <c r="W1166" s="26"/>
      <c r="X1166" s="26"/>
      <c r="Y1166" s="26"/>
      <c r="Z1166" s="26"/>
      <c r="AA1166" s="26"/>
      <c r="AB1166" s="26"/>
      <c r="AC1166" s="26"/>
      <c r="AD1166" s="26"/>
      <c r="AE1166" s="26"/>
      <c r="AF1166" s="26"/>
      <c r="AG1166" s="26"/>
      <c r="AH1166" s="26"/>
      <c r="AI1166" s="26"/>
      <c r="AJ1166" s="26"/>
      <c r="AK1166" s="26"/>
      <c r="AL1166" s="26"/>
      <c r="AM1166" s="26"/>
      <c r="AN1166" s="26"/>
      <c r="AO1166" s="26"/>
      <c r="AP1166" s="26"/>
      <c r="AQ1166" s="26"/>
      <c r="AR1166" s="26"/>
      <c r="AS1166" s="26"/>
      <c r="AT1166" s="26"/>
      <c r="AW1166" s="179">
        <v>44872</v>
      </c>
      <c r="AX1166">
        <v>39</v>
      </c>
      <c r="AY1166">
        <v>5</v>
      </c>
      <c r="AZ1166">
        <v>48</v>
      </c>
      <c r="BA1166">
        <v>2</v>
      </c>
    </row>
    <row r="1167" spans="15:53" hidden="1" x14ac:dyDescent="0.15">
      <c r="O1167" s="26"/>
      <c r="P1167" s="26"/>
      <c r="Q1167" s="26"/>
      <c r="R1167" s="26"/>
      <c r="S1167" s="26"/>
      <c r="T1167" s="26"/>
      <c r="U1167" s="26"/>
      <c r="V1167" s="26"/>
      <c r="W1167" s="26"/>
      <c r="X1167" s="26"/>
      <c r="Y1167" s="26"/>
      <c r="Z1167" s="26"/>
      <c r="AA1167" s="26"/>
      <c r="AB1167" s="26"/>
      <c r="AC1167" s="26"/>
      <c r="AD1167" s="26"/>
      <c r="AE1167" s="26"/>
      <c r="AF1167" s="26"/>
      <c r="AG1167" s="26"/>
      <c r="AH1167" s="26"/>
      <c r="AI1167" s="26"/>
      <c r="AJ1167" s="26"/>
      <c r="AK1167" s="26"/>
      <c r="AL1167" s="26"/>
      <c r="AM1167" s="26"/>
      <c r="AN1167" s="26"/>
      <c r="AO1167" s="26"/>
      <c r="AP1167" s="26"/>
      <c r="AQ1167" s="26"/>
      <c r="AR1167" s="26"/>
      <c r="AS1167" s="26"/>
      <c r="AT1167" s="26"/>
      <c r="AW1167" s="179">
        <v>44902</v>
      </c>
      <c r="AX1167">
        <v>39</v>
      </c>
      <c r="AY1167">
        <v>5</v>
      </c>
      <c r="AZ1167">
        <v>49</v>
      </c>
      <c r="BA1167">
        <v>1</v>
      </c>
    </row>
    <row r="1168" spans="15:53" hidden="1" x14ac:dyDescent="0.15">
      <c r="O1168" s="26"/>
      <c r="P1168" s="26"/>
      <c r="Q1168" s="26"/>
      <c r="R1168" s="26"/>
      <c r="S1168" s="26"/>
      <c r="T1168" s="26"/>
      <c r="U1168" s="26"/>
      <c r="V1168" s="26"/>
      <c r="W1168" s="26"/>
      <c r="X1168" s="26"/>
      <c r="Y1168" s="26"/>
      <c r="Z1168" s="26"/>
      <c r="AA1168" s="26"/>
      <c r="AB1168" s="26"/>
      <c r="AC1168" s="26"/>
      <c r="AD1168" s="26"/>
      <c r="AE1168" s="26"/>
      <c r="AF1168" s="26"/>
      <c r="AG1168" s="26"/>
      <c r="AH1168" s="26"/>
      <c r="AI1168" s="26"/>
      <c r="AJ1168" s="26"/>
      <c r="AK1168" s="26"/>
      <c r="AL1168" s="26"/>
      <c r="AM1168" s="26"/>
      <c r="AN1168" s="26"/>
      <c r="AO1168" s="26"/>
      <c r="AP1168" s="26"/>
      <c r="AQ1168" s="26"/>
      <c r="AR1168" s="26"/>
      <c r="AS1168" s="26"/>
      <c r="AT1168" s="26"/>
      <c r="AW1168" s="179">
        <v>44932</v>
      </c>
      <c r="AX1168">
        <v>39</v>
      </c>
      <c r="AY1168">
        <v>5</v>
      </c>
      <c r="AZ1168">
        <v>50</v>
      </c>
      <c r="BA1168">
        <v>9</v>
      </c>
    </row>
    <row r="1169" spans="15:53" hidden="1" x14ac:dyDescent="0.15">
      <c r="O1169" s="26"/>
      <c r="P1169" s="26"/>
      <c r="Q1169" s="26"/>
      <c r="R1169" s="26"/>
      <c r="S1169" s="26"/>
      <c r="T1169" s="26"/>
      <c r="U1169" s="26"/>
      <c r="V1169" s="26"/>
      <c r="W1169" s="26"/>
      <c r="X1169" s="26"/>
      <c r="Y1169" s="26"/>
      <c r="Z1169" s="26"/>
      <c r="AA1169" s="26"/>
      <c r="AB1169" s="26"/>
      <c r="AC1169" s="26"/>
      <c r="AD1169" s="26"/>
      <c r="AE1169" s="26"/>
      <c r="AF1169" s="26"/>
      <c r="AG1169" s="26"/>
      <c r="AH1169" s="26"/>
      <c r="AI1169" s="26"/>
      <c r="AJ1169" s="26"/>
      <c r="AK1169" s="26"/>
      <c r="AL1169" s="26"/>
      <c r="AM1169" s="26"/>
      <c r="AN1169" s="26"/>
      <c r="AO1169" s="26"/>
      <c r="AP1169" s="26"/>
      <c r="AQ1169" s="26"/>
      <c r="AR1169" s="26"/>
      <c r="AS1169" s="26"/>
      <c r="AT1169" s="26"/>
      <c r="AW1169" s="179">
        <v>44961</v>
      </c>
      <c r="AX1169">
        <v>40</v>
      </c>
      <c r="AY1169">
        <v>4</v>
      </c>
      <c r="AZ1169">
        <v>51</v>
      </c>
      <c r="BA1169">
        <v>8</v>
      </c>
    </row>
    <row r="1170" spans="15:53" hidden="1" x14ac:dyDescent="0.15">
      <c r="O1170" s="26"/>
      <c r="P1170" s="26"/>
      <c r="Q1170" s="26"/>
      <c r="R1170" s="26"/>
      <c r="S1170" s="26"/>
      <c r="T1170" s="26"/>
      <c r="U1170" s="26"/>
      <c r="V1170" s="26"/>
      <c r="W1170" s="26"/>
      <c r="X1170" s="26"/>
      <c r="Y1170" s="26"/>
      <c r="Z1170" s="26"/>
      <c r="AA1170" s="26"/>
      <c r="AB1170" s="26"/>
      <c r="AC1170" s="26"/>
      <c r="AD1170" s="26"/>
      <c r="AE1170" s="26"/>
      <c r="AF1170" s="26"/>
      <c r="AG1170" s="26"/>
      <c r="AH1170" s="26"/>
      <c r="AI1170" s="26"/>
      <c r="AJ1170" s="26"/>
      <c r="AK1170" s="26"/>
      <c r="AL1170" s="26"/>
      <c r="AM1170" s="26"/>
      <c r="AN1170" s="26"/>
      <c r="AO1170" s="26"/>
      <c r="AP1170" s="26"/>
      <c r="AQ1170" s="26"/>
      <c r="AR1170" s="26"/>
      <c r="AS1170" s="26"/>
      <c r="AT1170" s="26"/>
      <c r="AW1170" s="179">
        <v>44991</v>
      </c>
      <c r="AX1170">
        <v>40</v>
      </c>
      <c r="AY1170">
        <v>4</v>
      </c>
      <c r="AZ1170">
        <v>52</v>
      </c>
      <c r="BA1170">
        <v>7</v>
      </c>
    </row>
    <row r="1171" spans="15:53" hidden="1" x14ac:dyDescent="0.15">
      <c r="O1171" s="26"/>
      <c r="P1171" s="26"/>
      <c r="Q1171" s="26"/>
      <c r="R1171" s="26"/>
      <c r="S1171" s="26"/>
      <c r="T1171" s="26"/>
      <c r="U1171" s="26"/>
      <c r="V1171" s="26"/>
      <c r="W1171" s="26"/>
      <c r="X1171" s="26"/>
      <c r="Y1171" s="26"/>
      <c r="Z1171" s="26"/>
      <c r="AA1171" s="26"/>
      <c r="AB1171" s="26"/>
      <c r="AC1171" s="26"/>
      <c r="AD1171" s="26"/>
      <c r="AE1171" s="26"/>
      <c r="AF1171" s="26"/>
      <c r="AG1171" s="26"/>
      <c r="AH1171" s="26"/>
      <c r="AI1171" s="26"/>
      <c r="AJ1171" s="26"/>
      <c r="AK1171" s="26"/>
      <c r="AL1171" s="26"/>
      <c r="AM1171" s="26"/>
      <c r="AN1171" s="26"/>
      <c r="AO1171" s="26"/>
      <c r="AP1171" s="26"/>
      <c r="AQ1171" s="26"/>
      <c r="AR1171" s="26"/>
      <c r="AS1171" s="26"/>
      <c r="AT1171" s="26"/>
      <c r="AW1171" s="179">
        <v>45021</v>
      </c>
      <c r="AX1171">
        <v>40</v>
      </c>
      <c r="AY1171">
        <v>4</v>
      </c>
      <c r="AZ1171">
        <v>53</v>
      </c>
      <c r="BA1171">
        <v>6</v>
      </c>
    </row>
    <row r="1172" spans="15:53" hidden="1" x14ac:dyDescent="0.15">
      <c r="O1172" s="26"/>
      <c r="P1172" s="26"/>
      <c r="Q1172" s="26"/>
      <c r="R1172" s="26"/>
      <c r="S1172" s="26"/>
      <c r="T1172" s="26"/>
      <c r="U1172" s="26"/>
      <c r="V1172" s="26"/>
      <c r="W1172" s="26"/>
      <c r="X1172" s="26"/>
      <c r="Y1172" s="26"/>
      <c r="Z1172" s="26"/>
      <c r="AA1172" s="26"/>
      <c r="AB1172" s="26"/>
      <c r="AC1172" s="26"/>
      <c r="AD1172" s="26"/>
      <c r="AE1172" s="26"/>
      <c r="AF1172" s="26"/>
      <c r="AG1172" s="26"/>
      <c r="AH1172" s="26"/>
      <c r="AI1172" s="26"/>
      <c r="AJ1172" s="26"/>
      <c r="AK1172" s="26"/>
      <c r="AL1172" s="26"/>
      <c r="AM1172" s="26"/>
      <c r="AN1172" s="26"/>
      <c r="AO1172" s="26"/>
      <c r="AP1172" s="26"/>
      <c r="AQ1172" s="26"/>
      <c r="AR1172" s="26"/>
      <c r="AS1172" s="26"/>
      <c r="AT1172" s="26"/>
      <c r="AW1172" s="179">
        <v>45052</v>
      </c>
      <c r="AX1172">
        <v>40</v>
      </c>
      <c r="AY1172">
        <v>4</v>
      </c>
      <c r="AZ1172">
        <v>54</v>
      </c>
      <c r="BA1172">
        <v>5</v>
      </c>
    </row>
    <row r="1173" spans="15:53" hidden="1" x14ac:dyDescent="0.15">
      <c r="O1173" s="26"/>
      <c r="P1173" s="26"/>
      <c r="Q1173" s="26"/>
      <c r="R1173" s="26"/>
      <c r="S1173" s="26"/>
      <c r="T1173" s="26"/>
      <c r="U1173" s="26"/>
      <c r="V1173" s="26"/>
      <c r="W1173" s="26"/>
      <c r="X1173" s="26"/>
      <c r="Y1173" s="26"/>
      <c r="Z1173" s="26"/>
      <c r="AA1173" s="26"/>
      <c r="AB1173" s="26"/>
      <c r="AC1173" s="26"/>
      <c r="AD1173" s="26"/>
      <c r="AE1173" s="26"/>
      <c r="AF1173" s="26"/>
      <c r="AG1173" s="26"/>
      <c r="AH1173" s="26"/>
      <c r="AI1173" s="26"/>
      <c r="AJ1173" s="26"/>
      <c r="AK1173" s="26"/>
      <c r="AL1173" s="26"/>
      <c r="AM1173" s="26"/>
      <c r="AN1173" s="26"/>
      <c r="AO1173" s="26"/>
      <c r="AP1173" s="26"/>
      <c r="AQ1173" s="26"/>
      <c r="AR1173" s="26"/>
      <c r="AS1173" s="26"/>
      <c r="AT1173" s="26"/>
      <c r="AW1173" s="179">
        <v>45083</v>
      </c>
      <c r="AX1173">
        <v>40</v>
      </c>
      <c r="AY1173">
        <v>4</v>
      </c>
      <c r="AZ1173">
        <v>55</v>
      </c>
      <c r="BA1173">
        <v>4</v>
      </c>
    </row>
    <row r="1174" spans="15:53" hidden="1" x14ac:dyDescent="0.15">
      <c r="O1174" s="26"/>
      <c r="P1174" s="26"/>
      <c r="Q1174" s="26"/>
      <c r="R1174" s="26"/>
      <c r="S1174" s="26"/>
      <c r="T1174" s="26"/>
      <c r="U1174" s="26"/>
      <c r="V1174" s="26"/>
      <c r="W1174" s="26"/>
      <c r="X1174" s="26"/>
      <c r="Y1174" s="26"/>
      <c r="Z1174" s="26"/>
      <c r="AA1174" s="26"/>
      <c r="AB1174" s="26"/>
      <c r="AC1174" s="26"/>
      <c r="AD1174" s="26"/>
      <c r="AE1174" s="26"/>
      <c r="AF1174" s="26"/>
      <c r="AG1174" s="26"/>
      <c r="AH1174" s="26"/>
      <c r="AI1174" s="26"/>
      <c r="AJ1174" s="26"/>
      <c r="AK1174" s="26"/>
      <c r="AL1174" s="26"/>
      <c r="AM1174" s="26"/>
      <c r="AN1174" s="26"/>
      <c r="AO1174" s="26"/>
      <c r="AP1174" s="26"/>
      <c r="AQ1174" s="26"/>
      <c r="AR1174" s="26"/>
      <c r="AS1174" s="26"/>
      <c r="AT1174" s="26"/>
      <c r="AW1174" s="179">
        <v>45114</v>
      </c>
      <c r="AX1174">
        <v>40</v>
      </c>
      <c r="AY1174">
        <v>4</v>
      </c>
      <c r="AZ1174">
        <v>56</v>
      </c>
      <c r="BA1174">
        <v>3</v>
      </c>
    </row>
    <row r="1175" spans="15:53" hidden="1" x14ac:dyDescent="0.15">
      <c r="O1175" s="26"/>
      <c r="P1175" s="26"/>
      <c r="Q1175" s="26"/>
      <c r="R1175" s="26"/>
      <c r="S1175" s="26"/>
      <c r="T1175" s="26"/>
      <c r="U1175" s="26"/>
      <c r="V1175" s="26"/>
      <c r="W1175" s="26"/>
      <c r="X1175" s="26"/>
      <c r="Y1175" s="26"/>
      <c r="Z1175" s="26"/>
      <c r="AA1175" s="26"/>
      <c r="AB1175" s="26"/>
      <c r="AC1175" s="26"/>
      <c r="AD1175" s="26"/>
      <c r="AE1175" s="26"/>
      <c r="AF1175" s="26"/>
      <c r="AG1175" s="26"/>
      <c r="AH1175" s="26"/>
      <c r="AI1175" s="26"/>
      <c r="AJ1175" s="26"/>
      <c r="AK1175" s="26"/>
      <c r="AL1175" s="26"/>
      <c r="AM1175" s="26"/>
      <c r="AN1175" s="26"/>
      <c r="AO1175" s="26"/>
      <c r="AP1175" s="26"/>
      <c r="AQ1175" s="26"/>
      <c r="AR1175" s="26"/>
      <c r="AS1175" s="26"/>
      <c r="AT1175" s="26"/>
      <c r="AW1175" s="179">
        <v>45146</v>
      </c>
      <c r="AX1175">
        <v>40</v>
      </c>
      <c r="AY1175">
        <v>4</v>
      </c>
      <c r="AZ1175">
        <v>57</v>
      </c>
      <c r="BA1175">
        <v>2</v>
      </c>
    </row>
    <row r="1176" spans="15:53" hidden="1" x14ac:dyDescent="0.15">
      <c r="O1176" s="26"/>
      <c r="P1176" s="26"/>
      <c r="Q1176" s="26"/>
      <c r="R1176" s="26"/>
      <c r="S1176" s="26"/>
      <c r="T1176" s="26"/>
      <c r="U1176" s="26"/>
      <c r="V1176" s="26"/>
      <c r="W1176" s="26"/>
      <c r="X1176" s="26"/>
      <c r="Y1176" s="26"/>
      <c r="Z1176" s="26"/>
      <c r="AA1176" s="26"/>
      <c r="AB1176" s="26"/>
      <c r="AC1176" s="26"/>
      <c r="AD1176" s="26"/>
      <c r="AE1176" s="26"/>
      <c r="AF1176" s="26"/>
      <c r="AG1176" s="26"/>
      <c r="AH1176" s="26"/>
      <c r="AI1176" s="26"/>
      <c r="AJ1176" s="26"/>
      <c r="AK1176" s="26"/>
      <c r="AL1176" s="26"/>
      <c r="AM1176" s="26"/>
      <c r="AN1176" s="26"/>
      <c r="AO1176" s="26"/>
      <c r="AP1176" s="26"/>
      <c r="AQ1176" s="26"/>
      <c r="AR1176" s="26"/>
      <c r="AS1176" s="26"/>
      <c r="AT1176" s="26"/>
      <c r="AW1176" s="179">
        <v>45177</v>
      </c>
      <c r="AX1176">
        <v>40</v>
      </c>
      <c r="AY1176">
        <v>4</v>
      </c>
      <c r="AZ1176">
        <v>58</v>
      </c>
      <c r="BA1176">
        <v>1</v>
      </c>
    </row>
    <row r="1177" spans="15:53" hidden="1" x14ac:dyDescent="0.15">
      <c r="O1177" s="26"/>
      <c r="P1177" s="26"/>
      <c r="Q1177" s="26"/>
      <c r="R1177" s="26"/>
      <c r="S1177" s="26"/>
      <c r="T1177" s="26"/>
      <c r="U1177" s="26"/>
      <c r="V1177" s="26"/>
      <c r="W1177" s="26"/>
      <c r="X1177" s="26"/>
      <c r="Y1177" s="26"/>
      <c r="Z1177" s="26"/>
      <c r="AA1177" s="26"/>
      <c r="AB1177" s="26"/>
      <c r="AC1177" s="26"/>
      <c r="AD1177" s="26"/>
      <c r="AE1177" s="26"/>
      <c r="AF1177" s="26"/>
      <c r="AG1177" s="26"/>
      <c r="AH1177" s="26"/>
      <c r="AI1177" s="26"/>
      <c r="AJ1177" s="26"/>
      <c r="AK1177" s="26"/>
      <c r="AL1177" s="26"/>
      <c r="AM1177" s="26"/>
      <c r="AN1177" s="26"/>
      <c r="AO1177" s="26"/>
      <c r="AP1177" s="26"/>
      <c r="AQ1177" s="26"/>
      <c r="AR1177" s="26"/>
      <c r="AS1177" s="26"/>
      <c r="AT1177" s="26"/>
      <c r="AW1177" s="179">
        <v>45207</v>
      </c>
      <c r="AX1177">
        <v>40</v>
      </c>
      <c r="AY1177">
        <v>4</v>
      </c>
      <c r="AZ1177">
        <v>59</v>
      </c>
      <c r="BA1177">
        <v>9</v>
      </c>
    </row>
    <row r="1178" spans="15:53" hidden="1" x14ac:dyDescent="0.15">
      <c r="O1178" s="26"/>
      <c r="P1178" s="26"/>
      <c r="Q1178" s="26"/>
      <c r="R1178" s="26"/>
      <c r="S1178" s="26"/>
      <c r="T1178" s="26"/>
      <c r="U1178" s="26"/>
      <c r="V1178" s="26"/>
      <c r="W1178" s="26"/>
      <c r="X1178" s="26"/>
      <c r="Y1178" s="26"/>
      <c r="Z1178" s="26"/>
      <c r="AA1178" s="26"/>
      <c r="AB1178" s="26"/>
      <c r="AC1178" s="26"/>
      <c r="AD1178" s="26"/>
      <c r="AE1178" s="26"/>
      <c r="AF1178" s="26"/>
      <c r="AG1178" s="26"/>
      <c r="AH1178" s="26"/>
      <c r="AI1178" s="26"/>
      <c r="AJ1178" s="26"/>
      <c r="AK1178" s="26"/>
      <c r="AL1178" s="26"/>
      <c r="AM1178" s="26"/>
      <c r="AN1178" s="26"/>
      <c r="AO1178" s="26"/>
      <c r="AP1178" s="26"/>
      <c r="AQ1178" s="26"/>
      <c r="AR1178" s="26"/>
      <c r="AS1178" s="26"/>
      <c r="AT1178" s="26"/>
      <c r="AW1178" s="179">
        <v>45238</v>
      </c>
      <c r="AX1178">
        <v>40</v>
      </c>
      <c r="AY1178">
        <v>4</v>
      </c>
      <c r="AZ1178">
        <v>60</v>
      </c>
      <c r="BA1178">
        <v>8</v>
      </c>
    </row>
    <row r="1179" spans="15:53" hidden="1" x14ac:dyDescent="0.15">
      <c r="O1179" s="26"/>
      <c r="P1179" s="26"/>
      <c r="Q1179" s="26"/>
      <c r="R1179" s="26"/>
      <c r="S1179" s="26"/>
      <c r="T1179" s="26"/>
      <c r="U1179" s="26"/>
      <c r="V1179" s="26"/>
      <c r="W1179" s="26"/>
      <c r="X1179" s="26"/>
      <c r="Y1179" s="26"/>
      <c r="Z1179" s="26"/>
      <c r="AA1179" s="26"/>
      <c r="AB1179" s="26"/>
      <c r="AC1179" s="26"/>
      <c r="AD1179" s="26"/>
      <c r="AE1179" s="26"/>
      <c r="AF1179" s="26"/>
      <c r="AG1179" s="26"/>
      <c r="AH1179" s="26"/>
      <c r="AI1179" s="26"/>
      <c r="AJ1179" s="26"/>
      <c r="AK1179" s="26"/>
      <c r="AL1179" s="26"/>
      <c r="AM1179" s="26"/>
      <c r="AN1179" s="26"/>
      <c r="AO1179" s="26"/>
      <c r="AP1179" s="26"/>
      <c r="AQ1179" s="26"/>
      <c r="AR1179" s="26"/>
      <c r="AS1179" s="26"/>
      <c r="AT1179" s="26"/>
      <c r="AW1179" s="179">
        <v>45267</v>
      </c>
      <c r="AX1179">
        <v>40</v>
      </c>
      <c r="AY1179">
        <v>4</v>
      </c>
      <c r="AZ1179">
        <v>1</v>
      </c>
      <c r="BA1179">
        <v>7</v>
      </c>
    </row>
    <row r="1180" spans="15:53" hidden="1" x14ac:dyDescent="0.15">
      <c r="O1180" s="26"/>
      <c r="P1180" s="26"/>
      <c r="Q1180" s="26"/>
      <c r="R1180" s="26"/>
      <c r="S1180" s="26"/>
      <c r="T1180" s="26"/>
      <c r="U1180" s="26"/>
      <c r="V1180" s="26"/>
      <c r="W1180" s="26"/>
      <c r="X1180" s="26"/>
      <c r="Y1180" s="26"/>
      <c r="Z1180" s="26"/>
      <c r="AA1180" s="26"/>
      <c r="AB1180" s="26"/>
      <c r="AC1180" s="26"/>
      <c r="AD1180" s="26"/>
      <c r="AE1180" s="26"/>
      <c r="AF1180" s="26"/>
      <c r="AG1180" s="26"/>
      <c r="AH1180" s="26"/>
      <c r="AI1180" s="26"/>
      <c r="AJ1180" s="26"/>
      <c r="AK1180" s="26"/>
      <c r="AL1180" s="26"/>
      <c r="AM1180" s="26"/>
      <c r="AN1180" s="26"/>
      <c r="AO1180" s="26"/>
      <c r="AP1180" s="26"/>
      <c r="AQ1180" s="26"/>
      <c r="AR1180" s="26"/>
      <c r="AS1180" s="26"/>
      <c r="AT1180" s="26"/>
      <c r="AW1180" s="179">
        <v>45297</v>
      </c>
      <c r="AX1180">
        <v>40</v>
      </c>
      <c r="AY1180">
        <v>4</v>
      </c>
      <c r="AZ1180">
        <v>2</v>
      </c>
      <c r="BA1180">
        <v>6</v>
      </c>
    </row>
    <row r="1181" spans="15:53" hidden="1" x14ac:dyDescent="0.15">
      <c r="O1181" s="26"/>
      <c r="P1181" s="26"/>
      <c r="Q1181" s="26"/>
      <c r="R1181" s="26"/>
      <c r="S1181" s="26"/>
      <c r="T1181" s="26"/>
      <c r="U1181" s="26"/>
      <c r="V1181" s="26"/>
      <c r="W1181" s="26"/>
      <c r="X1181" s="26"/>
      <c r="Y1181" s="26"/>
      <c r="Z1181" s="26"/>
      <c r="AA1181" s="26"/>
      <c r="AB1181" s="26"/>
      <c r="AC1181" s="26"/>
      <c r="AD1181" s="26"/>
      <c r="AE1181" s="26"/>
      <c r="AF1181" s="26"/>
      <c r="AG1181" s="26"/>
      <c r="AH1181" s="26"/>
      <c r="AI1181" s="26"/>
      <c r="AJ1181" s="26"/>
      <c r="AK1181" s="26"/>
      <c r="AL1181" s="26"/>
      <c r="AM1181" s="26"/>
      <c r="AN1181" s="26"/>
      <c r="AO1181" s="26"/>
      <c r="AP1181" s="26"/>
      <c r="AQ1181" s="26"/>
      <c r="AR1181" s="26"/>
      <c r="AS1181" s="26"/>
      <c r="AT1181" s="26"/>
      <c r="AW1181" s="179">
        <v>45326</v>
      </c>
      <c r="AX1181">
        <v>41</v>
      </c>
      <c r="AY1181">
        <v>3</v>
      </c>
      <c r="AZ1181">
        <v>3</v>
      </c>
      <c r="BA1181">
        <v>5</v>
      </c>
    </row>
    <row r="1182" spans="15:53" hidden="1" x14ac:dyDescent="0.15">
      <c r="O1182" s="26"/>
      <c r="P1182" s="26"/>
      <c r="Q1182" s="26"/>
      <c r="R1182" s="26"/>
      <c r="S1182" s="26"/>
      <c r="T1182" s="26"/>
      <c r="U1182" s="26"/>
      <c r="V1182" s="26"/>
      <c r="W1182" s="26"/>
      <c r="X1182" s="26"/>
      <c r="Y1182" s="26"/>
      <c r="Z1182" s="26"/>
      <c r="AA1182" s="26"/>
      <c r="AB1182" s="26"/>
      <c r="AC1182" s="26"/>
      <c r="AD1182" s="26"/>
      <c r="AE1182" s="26"/>
      <c r="AF1182" s="26"/>
      <c r="AG1182" s="26"/>
      <c r="AH1182" s="26"/>
      <c r="AI1182" s="26"/>
      <c r="AJ1182" s="26"/>
      <c r="AK1182" s="26"/>
      <c r="AL1182" s="26"/>
      <c r="AM1182" s="26"/>
      <c r="AN1182" s="26"/>
      <c r="AO1182" s="26"/>
      <c r="AP1182" s="26"/>
      <c r="AQ1182" s="26"/>
      <c r="AR1182" s="26"/>
      <c r="AS1182" s="26"/>
      <c r="AT1182" s="26"/>
      <c r="AW1182" s="179">
        <v>45356</v>
      </c>
      <c r="AX1182">
        <v>41</v>
      </c>
      <c r="AY1182">
        <v>3</v>
      </c>
      <c r="AZ1182">
        <v>4</v>
      </c>
      <c r="BA1182">
        <v>4</v>
      </c>
    </row>
    <row r="1183" spans="15:53" hidden="1" x14ac:dyDescent="0.15">
      <c r="O1183" s="26"/>
      <c r="P1183" s="26"/>
      <c r="Q1183" s="26"/>
      <c r="R1183" s="26"/>
      <c r="S1183" s="26"/>
      <c r="T1183" s="26"/>
      <c r="U1183" s="26"/>
      <c r="V1183" s="26"/>
      <c r="W1183" s="26"/>
      <c r="X1183" s="26"/>
      <c r="Y1183" s="26"/>
      <c r="Z1183" s="26"/>
      <c r="AA1183" s="26"/>
      <c r="AB1183" s="26"/>
      <c r="AC1183" s="26"/>
      <c r="AD1183" s="26"/>
      <c r="AE1183" s="26"/>
      <c r="AF1183" s="26"/>
      <c r="AG1183" s="26"/>
      <c r="AH1183" s="26"/>
      <c r="AI1183" s="26"/>
      <c r="AJ1183" s="26"/>
      <c r="AK1183" s="26"/>
      <c r="AL1183" s="26"/>
      <c r="AM1183" s="26"/>
      <c r="AN1183" s="26"/>
      <c r="AO1183" s="26"/>
      <c r="AP1183" s="26"/>
      <c r="AQ1183" s="26"/>
      <c r="AR1183" s="26"/>
      <c r="AS1183" s="26"/>
      <c r="AT1183" s="26"/>
      <c r="AW1183" s="179">
        <v>45386</v>
      </c>
      <c r="AX1183">
        <v>41</v>
      </c>
      <c r="AY1183">
        <v>3</v>
      </c>
      <c r="AZ1183">
        <v>5</v>
      </c>
      <c r="BA1183">
        <v>3</v>
      </c>
    </row>
    <row r="1184" spans="15:53" hidden="1" x14ac:dyDescent="0.15">
      <c r="O1184" s="26"/>
      <c r="P1184" s="26"/>
      <c r="Q1184" s="26"/>
      <c r="R1184" s="26"/>
      <c r="S1184" s="26"/>
      <c r="T1184" s="26"/>
      <c r="U1184" s="26"/>
      <c r="V1184" s="26"/>
      <c r="W1184" s="26"/>
      <c r="X1184" s="26"/>
      <c r="Y1184" s="26"/>
      <c r="Z1184" s="26"/>
      <c r="AA1184" s="26"/>
      <c r="AB1184" s="26"/>
      <c r="AC1184" s="26"/>
      <c r="AD1184" s="26"/>
      <c r="AE1184" s="26"/>
      <c r="AF1184" s="26"/>
      <c r="AG1184" s="26"/>
      <c r="AH1184" s="26"/>
      <c r="AI1184" s="26"/>
      <c r="AJ1184" s="26"/>
      <c r="AK1184" s="26"/>
      <c r="AL1184" s="26"/>
      <c r="AM1184" s="26"/>
      <c r="AN1184" s="26"/>
      <c r="AO1184" s="26"/>
      <c r="AP1184" s="26"/>
      <c r="AQ1184" s="26"/>
      <c r="AR1184" s="26"/>
      <c r="AS1184" s="26"/>
      <c r="AT1184" s="26"/>
      <c r="AW1184" s="179">
        <v>45417</v>
      </c>
      <c r="AX1184">
        <v>41</v>
      </c>
      <c r="AY1184">
        <v>3</v>
      </c>
      <c r="AZ1184">
        <v>6</v>
      </c>
      <c r="BA1184">
        <v>2</v>
      </c>
    </row>
    <row r="1185" spans="15:53" hidden="1" x14ac:dyDescent="0.15">
      <c r="O1185" s="26"/>
      <c r="P1185" s="26"/>
      <c r="Q1185" s="26"/>
      <c r="R1185" s="26"/>
      <c r="S1185" s="26"/>
      <c r="T1185" s="26"/>
      <c r="U1185" s="26"/>
      <c r="V1185" s="26"/>
      <c r="W1185" s="26"/>
      <c r="X1185" s="26"/>
      <c r="Y1185" s="26"/>
      <c r="Z1185" s="26"/>
      <c r="AA1185" s="26"/>
      <c r="AB1185" s="26"/>
      <c r="AC1185" s="26"/>
      <c r="AD1185" s="26"/>
      <c r="AE1185" s="26"/>
      <c r="AF1185" s="26"/>
      <c r="AG1185" s="26"/>
      <c r="AH1185" s="26"/>
      <c r="AI1185" s="26"/>
      <c r="AJ1185" s="26"/>
      <c r="AK1185" s="26"/>
      <c r="AL1185" s="26"/>
      <c r="AM1185" s="26"/>
      <c r="AN1185" s="26"/>
      <c r="AO1185" s="26"/>
      <c r="AP1185" s="26"/>
      <c r="AQ1185" s="26"/>
      <c r="AR1185" s="26"/>
      <c r="AS1185" s="26"/>
      <c r="AT1185" s="26"/>
      <c r="AW1185" s="179">
        <v>45448</v>
      </c>
      <c r="AX1185">
        <v>41</v>
      </c>
      <c r="AY1185">
        <v>3</v>
      </c>
      <c r="AZ1185">
        <v>7</v>
      </c>
      <c r="BA1185">
        <v>1</v>
      </c>
    </row>
    <row r="1186" spans="15:53" hidden="1" x14ac:dyDescent="0.15">
      <c r="O1186" s="26"/>
      <c r="P1186" s="26"/>
      <c r="Q1186" s="26"/>
      <c r="R1186" s="26"/>
      <c r="S1186" s="26"/>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AR1186" s="26"/>
      <c r="AS1186" s="26"/>
      <c r="AT1186" s="26"/>
      <c r="AW1186" s="179">
        <v>45479</v>
      </c>
      <c r="AX1186">
        <v>41</v>
      </c>
      <c r="AY1186">
        <v>3</v>
      </c>
      <c r="AZ1186">
        <v>8</v>
      </c>
      <c r="BA1186">
        <v>9</v>
      </c>
    </row>
    <row r="1187" spans="15:53" hidden="1" x14ac:dyDescent="0.15">
      <c r="O1187" s="26"/>
      <c r="P1187" s="26"/>
      <c r="Q1187" s="26"/>
      <c r="R1187" s="26"/>
      <c r="S1187" s="26"/>
      <c r="T1187" s="26"/>
      <c r="U1187" s="26"/>
      <c r="V1187" s="26"/>
      <c r="W1187" s="26"/>
      <c r="X1187" s="26"/>
      <c r="Y1187" s="26"/>
      <c r="Z1187" s="26"/>
      <c r="AA1187" s="26"/>
      <c r="AB1187" s="26"/>
      <c r="AC1187" s="26"/>
      <c r="AD1187" s="26"/>
      <c r="AE1187" s="26"/>
      <c r="AF1187" s="26"/>
      <c r="AG1187" s="26"/>
      <c r="AH1187" s="26"/>
      <c r="AI1187" s="26"/>
      <c r="AJ1187" s="26"/>
      <c r="AK1187" s="26"/>
      <c r="AL1187" s="26"/>
      <c r="AM1187" s="26"/>
      <c r="AN1187" s="26"/>
      <c r="AO1187" s="26"/>
      <c r="AP1187" s="26"/>
      <c r="AQ1187" s="26"/>
      <c r="AR1187" s="26"/>
      <c r="AS1187" s="26"/>
      <c r="AT1187" s="26"/>
      <c r="AW1187" s="179">
        <v>45511</v>
      </c>
      <c r="AX1187">
        <v>41</v>
      </c>
      <c r="AY1187">
        <v>3</v>
      </c>
      <c r="AZ1187">
        <v>9</v>
      </c>
      <c r="BA1187">
        <v>8</v>
      </c>
    </row>
    <row r="1188" spans="15:53" hidden="1" x14ac:dyDescent="0.15">
      <c r="O1188" s="26"/>
      <c r="P1188" s="26"/>
      <c r="Q1188" s="26"/>
      <c r="R1188" s="26"/>
      <c r="S1188" s="26"/>
      <c r="T1188" s="26"/>
      <c r="U1188" s="26"/>
      <c r="V1188" s="26"/>
      <c r="W1188" s="26"/>
      <c r="X1188" s="26"/>
      <c r="Y1188" s="26"/>
      <c r="Z1188" s="26"/>
      <c r="AA1188" s="26"/>
      <c r="AB1188" s="26"/>
      <c r="AC1188" s="26"/>
      <c r="AD1188" s="26"/>
      <c r="AE1188" s="26"/>
      <c r="AF1188" s="26"/>
      <c r="AG1188" s="26"/>
      <c r="AH1188" s="26"/>
      <c r="AI1188" s="26"/>
      <c r="AJ1188" s="26"/>
      <c r="AK1188" s="26"/>
      <c r="AL1188" s="26"/>
      <c r="AM1188" s="26"/>
      <c r="AN1188" s="26"/>
      <c r="AO1188" s="26"/>
      <c r="AP1188" s="26"/>
      <c r="AQ1188" s="26"/>
      <c r="AR1188" s="26"/>
      <c r="AS1188" s="26"/>
      <c r="AT1188" s="26"/>
      <c r="AW1188" s="179">
        <v>45542</v>
      </c>
      <c r="AX1188">
        <v>41</v>
      </c>
      <c r="AY1188">
        <v>3</v>
      </c>
      <c r="AZ1188">
        <v>10</v>
      </c>
      <c r="BA1188">
        <v>7</v>
      </c>
    </row>
    <row r="1189" spans="15:53" hidden="1" x14ac:dyDescent="0.15">
      <c r="O1189" s="26"/>
      <c r="P1189" s="26"/>
      <c r="Q1189" s="26"/>
      <c r="R1189" s="26"/>
      <c r="S1189" s="26"/>
      <c r="T1189" s="26"/>
      <c r="U1189" s="26"/>
      <c r="V1189" s="26"/>
      <c r="W1189" s="26"/>
      <c r="X1189" s="26"/>
      <c r="Y1189" s="26"/>
      <c r="Z1189" s="26"/>
      <c r="AA1189" s="26"/>
      <c r="AB1189" s="26"/>
      <c r="AC1189" s="26"/>
      <c r="AD1189" s="26"/>
      <c r="AE1189" s="26"/>
      <c r="AF1189" s="26"/>
      <c r="AG1189" s="26"/>
      <c r="AH1189" s="26"/>
      <c r="AI1189" s="26"/>
      <c r="AJ1189" s="26"/>
      <c r="AK1189" s="26"/>
      <c r="AL1189" s="26"/>
      <c r="AM1189" s="26"/>
      <c r="AN1189" s="26"/>
      <c r="AO1189" s="26"/>
      <c r="AP1189" s="26"/>
      <c r="AQ1189" s="26"/>
      <c r="AR1189" s="26"/>
      <c r="AS1189" s="26"/>
      <c r="AT1189" s="26"/>
      <c r="AW1189" s="179">
        <v>45573</v>
      </c>
      <c r="AX1189">
        <v>41</v>
      </c>
      <c r="AY1189">
        <v>3</v>
      </c>
      <c r="AZ1189">
        <v>11</v>
      </c>
      <c r="BA1189">
        <v>6</v>
      </c>
    </row>
    <row r="1190" spans="15:53" hidden="1" x14ac:dyDescent="0.15">
      <c r="O1190" s="26"/>
      <c r="P1190" s="26"/>
      <c r="Q1190" s="26"/>
      <c r="R1190" s="26"/>
      <c r="S1190" s="26"/>
      <c r="T1190" s="26"/>
      <c r="U1190" s="26"/>
      <c r="V1190" s="26"/>
      <c r="W1190" s="26"/>
      <c r="X1190" s="26"/>
      <c r="Y1190" s="26"/>
      <c r="Z1190" s="26"/>
      <c r="AA1190" s="26"/>
      <c r="AB1190" s="26"/>
      <c r="AC1190" s="26"/>
      <c r="AD1190" s="26"/>
      <c r="AE1190" s="26"/>
      <c r="AF1190" s="26"/>
      <c r="AG1190" s="26"/>
      <c r="AH1190" s="26"/>
      <c r="AI1190" s="26"/>
      <c r="AJ1190" s="26"/>
      <c r="AK1190" s="26"/>
      <c r="AL1190" s="26"/>
      <c r="AM1190" s="26"/>
      <c r="AN1190" s="26"/>
      <c r="AO1190" s="26"/>
      <c r="AP1190" s="26"/>
      <c r="AQ1190" s="26"/>
      <c r="AR1190" s="26"/>
      <c r="AS1190" s="26"/>
      <c r="AT1190" s="26"/>
      <c r="AW1190" s="179">
        <v>45603</v>
      </c>
      <c r="AX1190">
        <v>41</v>
      </c>
      <c r="AY1190">
        <v>3</v>
      </c>
      <c r="AZ1190">
        <v>12</v>
      </c>
      <c r="BA1190">
        <v>5</v>
      </c>
    </row>
    <row r="1191" spans="15:53" hidden="1" x14ac:dyDescent="0.15">
      <c r="O1191" s="26"/>
      <c r="P1191" s="26"/>
      <c r="Q1191" s="26"/>
      <c r="R1191" s="26"/>
      <c r="S1191" s="26"/>
      <c r="T1191" s="26"/>
      <c r="U1191" s="26"/>
      <c r="V1191" s="26"/>
      <c r="W1191" s="26"/>
      <c r="X1191" s="26"/>
      <c r="Y1191" s="26"/>
      <c r="Z1191" s="26"/>
      <c r="AA1191" s="26"/>
      <c r="AB1191" s="26"/>
      <c r="AC1191" s="26"/>
      <c r="AD1191" s="26"/>
      <c r="AE1191" s="26"/>
      <c r="AF1191" s="26"/>
      <c r="AG1191" s="26"/>
      <c r="AH1191" s="26"/>
      <c r="AI1191" s="26"/>
      <c r="AJ1191" s="26"/>
      <c r="AK1191" s="26"/>
      <c r="AL1191" s="26"/>
      <c r="AM1191" s="26"/>
      <c r="AN1191" s="26"/>
      <c r="AO1191" s="26"/>
      <c r="AP1191" s="26"/>
      <c r="AQ1191" s="26"/>
      <c r="AR1191" s="26"/>
      <c r="AS1191" s="26"/>
      <c r="AT1191" s="26"/>
      <c r="AW1191" s="179">
        <v>45633</v>
      </c>
      <c r="AX1191">
        <v>41</v>
      </c>
      <c r="AY1191">
        <v>3</v>
      </c>
      <c r="AZ1191">
        <v>13</v>
      </c>
      <c r="BA1191">
        <v>4</v>
      </c>
    </row>
    <row r="1192" spans="15:53" hidden="1" x14ac:dyDescent="0.15">
      <c r="O1192" s="26"/>
      <c r="P1192" s="26"/>
      <c r="Q1192" s="26"/>
      <c r="R1192" s="26"/>
      <c r="S1192" s="26"/>
      <c r="T1192" s="26"/>
      <c r="U1192" s="26"/>
      <c r="V1192" s="26"/>
      <c r="W1192" s="26"/>
      <c r="X1192" s="26"/>
      <c r="Y1192" s="26"/>
      <c r="Z1192" s="26"/>
      <c r="AA1192" s="26"/>
      <c r="AB1192" s="26"/>
      <c r="AC1192" s="26"/>
      <c r="AD1192" s="26"/>
      <c r="AE1192" s="26"/>
      <c r="AF1192" s="26"/>
      <c r="AG1192" s="26"/>
      <c r="AH1192" s="26"/>
      <c r="AI1192" s="26"/>
      <c r="AJ1192" s="26"/>
      <c r="AK1192" s="26"/>
      <c r="AL1192" s="26"/>
      <c r="AM1192" s="26"/>
      <c r="AN1192" s="26"/>
      <c r="AO1192" s="26"/>
      <c r="AP1192" s="26"/>
      <c r="AQ1192" s="26"/>
      <c r="AR1192" s="26"/>
      <c r="AS1192" s="26"/>
      <c r="AT1192" s="26"/>
      <c r="AW1192" s="179">
        <v>45662</v>
      </c>
      <c r="AX1192">
        <v>41</v>
      </c>
      <c r="AY1192">
        <v>3</v>
      </c>
      <c r="AZ1192">
        <v>14</v>
      </c>
      <c r="BA1192">
        <v>3</v>
      </c>
    </row>
    <row r="1193" spans="15:53" hidden="1" x14ac:dyDescent="0.15">
      <c r="O1193" s="26"/>
      <c r="P1193" s="26"/>
      <c r="Q1193" s="26"/>
      <c r="R1193" s="26"/>
      <c r="S1193" s="26"/>
      <c r="T1193" s="26"/>
      <c r="U1193" s="26"/>
      <c r="V1193" s="26"/>
      <c r="W1193" s="26"/>
      <c r="X1193" s="26"/>
      <c r="Y1193" s="26"/>
      <c r="Z1193" s="26"/>
      <c r="AA1193" s="26"/>
      <c r="AB1193" s="26"/>
      <c r="AC1193" s="26"/>
      <c r="AD1193" s="26"/>
      <c r="AE1193" s="26"/>
      <c r="AF1193" s="26"/>
      <c r="AG1193" s="26"/>
      <c r="AH1193" s="26"/>
      <c r="AI1193" s="26"/>
      <c r="AJ1193" s="26"/>
      <c r="AK1193" s="26"/>
      <c r="AL1193" s="26"/>
      <c r="AM1193" s="26"/>
      <c r="AN1193" s="26"/>
      <c r="AO1193" s="26"/>
      <c r="AP1193" s="26"/>
      <c r="AQ1193" s="26"/>
      <c r="AR1193" s="26"/>
      <c r="AS1193" s="26"/>
      <c r="AT1193" s="26"/>
      <c r="AW1193" s="179">
        <v>45691</v>
      </c>
      <c r="AX1193">
        <v>42</v>
      </c>
      <c r="AY1193">
        <v>2</v>
      </c>
      <c r="AZ1193">
        <v>15</v>
      </c>
      <c r="BA1193">
        <v>2</v>
      </c>
    </row>
    <row r="1194" spans="15:53" hidden="1" x14ac:dyDescent="0.15">
      <c r="O1194" s="26"/>
      <c r="P1194" s="26"/>
      <c r="Q1194" s="26"/>
      <c r="R1194" s="26"/>
      <c r="S1194" s="26"/>
      <c r="T1194" s="26"/>
      <c r="U1194" s="26"/>
      <c r="V1194" s="26"/>
      <c r="W1194" s="26"/>
      <c r="X1194" s="26"/>
      <c r="Y1194" s="26"/>
      <c r="Z1194" s="26"/>
      <c r="AA1194" s="26"/>
      <c r="AB1194" s="26"/>
      <c r="AC1194" s="26"/>
      <c r="AD1194" s="26"/>
      <c r="AE1194" s="26"/>
      <c r="AF1194" s="26"/>
      <c r="AG1194" s="26"/>
      <c r="AH1194" s="26"/>
      <c r="AI1194" s="26"/>
      <c r="AJ1194" s="26"/>
      <c r="AK1194" s="26"/>
      <c r="AL1194" s="26"/>
      <c r="AM1194" s="26"/>
      <c r="AN1194" s="26"/>
      <c r="AO1194" s="26"/>
      <c r="AP1194" s="26"/>
      <c r="AQ1194" s="26"/>
      <c r="AR1194" s="26"/>
      <c r="AS1194" s="26"/>
      <c r="AT1194" s="26"/>
      <c r="AW1194" s="179">
        <v>45721</v>
      </c>
      <c r="AX1194">
        <v>42</v>
      </c>
      <c r="AY1194">
        <v>2</v>
      </c>
      <c r="AZ1194">
        <v>16</v>
      </c>
      <c r="BA1194">
        <v>1</v>
      </c>
    </row>
    <row r="1195" spans="15:53" hidden="1" x14ac:dyDescent="0.15">
      <c r="O1195" s="26"/>
      <c r="P1195" s="26"/>
      <c r="Q1195" s="26"/>
      <c r="R1195" s="26"/>
      <c r="S1195" s="26"/>
      <c r="T1195" s="26"/>
      <c r="U1195" s="26"/>
      <c r="V1195" s="26"/>
      <c r="W1195" s="26"/>
      <c r="X1195" s="26"/>
      <c r="Y1195" s="26"/>
      <c r="Z1195" s="26"/>
      <c r="AA1195" s="26"/>
      <c r="AB1195" s="26"/>
      <c r="AC1195" s="26"/>
      <c r="AD1195" s="26"/>
      <c r="AE1195" s="26"/>
      <c r="AF1195" s="26"/>
      <c r="AG1195" s="26"/>
      <c r="AH1195" s="26"/>
      <c r="AI1195" s="26"/>
      <c r="AJ1195" s="26"/>
      <c r="AK1195" s="26"/>
      <c r="AL1195" s="26"/>
      <c r="AM1195" s="26"/>
      <c r="AN1195" s="26"/>
      <c r="AO1195" s="26"/>
      <c r="AP1195" s="26"/>
      <c r="AQ1195" s="26"/>
      <c r="AR1195" s="26"/>
      <c r="AS1195" s="26"/>
      <c r="AT1195" s="26"/>
      <c r="AW1195" s="179">
        <v>45751</v>
      </c>
      <c r="AX1195">
        <v>42</v>
      </c>
      <c r="AY1195">
        <v>2</v>
      </c>
      <c r="AZ1195">
        <v>17</v>
      </c>
      <c r="BA1195">
        <v>9</v>
      </c>
    </row>
    <row r="1196" spans="15:53" hidden="1" x14ac:dyDescent="0.15">
      <c r="O1196" s="26"/>
      <c r="P1196" s="26"/>
      <c r="Q1196" s="26"/>
      <c r="R1196" s="26"/>
      <c r="S1196" s="26"/>
      <c r="T1196" s="26"/>
      <c r="U1196" s="26"/>
      <c r="V1196" s="26"/>
      <c r="W1196" s="26"/>
      <c r="X1196" s="26"/>
      <c r="Y1196" s="26"/>
      <c r="Z1196" s="26"/>
      <c r="AA1196" s="26"/>
      <c r="AB1196" s="26"/>
      <c r="AC1196" s="26"/>
      <c r="AD1196" s="26"/>
      <c r="AE1196" s="26"/>
      <c r="AF1196" s="26"/>
      <c r="AG1196" s="26"/>
      <c r="AH1196" s="26"/>
      <c r="AI1196" s="26"/>
      <c r="AJ1196" s="26"/>
      <c r="AK1196" s="26"/>
      <c r="AL1196" s="26"/>
      <c r="AM1196" s="26"/>
      <c r="AN1196" s="26"/>
      <c r="AO1196" s="26"/>
      <c r="AP1196" s="26"/>
      <c r="AQ1196" s="26"/>
      <c r="AR1196" s="26"/>
      <c r="AS1196" s="26"/>
      <c r="AT1196" s="26"/>
      <c r="AW1196" s="179">
        <v>45782</v>
      </c>
      <c r="AX1196">
        <v>42</v>
      </c>
      <c r="AY1196">
        <v>2</v>
      </c>
      <c r="AZ1196">
        <v>18</v>
      </c>
      <c r="BA1196">
        <v>8</v>
      </c>
    </row>
    <row r="1197" spans="15:53" hidden="1" x14ac:dyDescent="0.15">
      <c r="O1197" s="26"/>
      <c r="P1197" s="26"/>
      <c r="Q1197" s="26"/>
      <c r="R1197" s="26"/>
      <c r="S1197" s="26"/>
      <c r="T1197" s="26"/>
      <c r="U1197" s="26"/>
      <c r="V1197" s="26"/>
      <c r="W1197" s="26"/>
      <c r="X1197" s="26"/>
      <c r="Y1197" s="26"/>
      <c r="Z1197" s="26"/>
      <c r="AA1197" s="26"/>
      <c r="AB1197" s="26"/>
      <c r="AC1197" s="26"/>
      <c r="AD1197" s="26"/>
      <c r="AE1197" s="26"/>
      <c r="AF1197" s="26"/>
      <c r="AG1197" s="26"/>
      <c r="AH1197" s="26"/>
      <c r="AI1197" s="26"/>
      <c r="AJ1197" s="26"/>
      <c r="AK1197" s="26"/>
      <c r="AL1197" s="26"/>
      <c r="AM1197" s="26"/>
      <c r="AN1197" s="26"/>
      <c r="AO1197" s="26"/>
      <c r="AP1197" s="26"/>
      <c r="AQ1197" s="26"/>
      <c r="AR1197" s="26"/>
      <c r="AS1197" s="26"/>
      <c r="AT1197" s="26"/>
      <c r="AW1197" s="179">
        <v>45813</v>
      </c>
      <c r="AX1197">
        <v>42</v>
      </c>
      <c r="AY1197">
        <v>2</v>
      </c>
      <c r="AZ1197">
        <v>19</v>
      </c>
      <c r="BA1197">
        <v>7</v>
      </c>
    </row>
    <row r="1198" spans="15:53" hidden="1" x14ac:dyDescent="0.15">
      <c r="O1198" s="26"/>
      <c r="P1198" s="26"/>
      <c r="Q1198" s="26"/>
      <c r="R1198" s="26"/>
      <c r="S1198" s="26"/>
      <c r="T1198" s="26"/>
      <c r="U1198" s="26"/>
      <c r="V1198" s="26"/>
      <c r="W1198" s="26"/>
      <c r="X1198" s="26"/>
      <c r="Y1198" s="26"/>
      <c r="Z1198" s="26"/>
      <c r="AA1198" s="26"/>
      <c r="AB1198" s="26"/>
      <c r="AC1198" s="26"/>
      <c r="AD1198" s="26"/>
      <c r="AE1198" s="26"/>
      <c r="AF1198" s="26"/>
      <c r="AG1198" s="26"/>
      <c r="AH1198" s="26"/>
      <c r="AI1198" s="26"/>
      <c r="AJ1198" s="26"/>
      <c r="AK1198" s="26"/>
      <c r="AL1198" s="26"/>
      <c r="AM1198" s="26"/>
      <c r="AN1198" s="26"/>
      <c r="AO1198" s="26"/>
      <c r="AP1198" s="26"/>
      <c r="AQ1198" s="26"/>
      <c r="AR1198" s="26"/>
      <c r="AS1198" s="26"/>
      <c r="AT1198" s="26"/>
      <c r="AW1198" s="179">
        <v>45845</v>
      </c>
      <c r="AX1198">
        <v>42</v>
      </c>
      <c r="AY1198">
        <v>2</v>
      </c>
      <c r="AZ1198">
        <v>20</v>
      </c>
      <c r="BA1198">
        <v>6</v>
      </c>
    </row>
    <row r="1199" spans="15:53" hidden="1" x14ac:dyDescent="0.15">
      <c r="O1199" s="26"/>
      <c r="P1199" s="26"/>
      <c r="Q1199" s="26"/>
      <c r="R1199" s="26"/>
      <c r="S1199" s="26"/>
      <c r="T1199" s="26"/>
      <c r="U1199" s="26"/>
      <c r="V1199" s="26"/>
      <c r="W1199" s="26"/>
      <c r="X1199" s="26"/>
      <c r="Y1199" s="26"/>
      <c r="Z1199" s="26"/>
      <c r="AA1199" s="26"/>
      <c r="AB1199" s="26"/>
      <c r="AC1199" s="26"/>
      <c r="AD1199" s="26"/>
      <c r="AE1199" s="26"/>
      <c r="AF1199" s="26"/>
      <c r="AG1199" s="26"/>
      <c r="AH1199" s="26"/>
      <c r="AI1199" s="26"/>
      <c r="AJ1199" s="26"/>
      <c r="AK1199" s="26"/>
      <c r="AL1199" s="26"/>
      <c r="AM1199" s="26"/>
      <c r="AN1199" s="26"/>
      <c r="AO1199" s="26"/>
      <c r="AP1199" s="26"/>
      <c r="AQ1199" s="26"/>
      <c r="AR1199" s="26"/>
      <c r="AS1199" s="26"/>
      <c r="AT1199" s="26"/>
      <c r="AW1199" s="179">
        <v>45876</v>
      </c>
      <c r="AX1199">
        <v>42</v>
      </c>
      <c r="AY1199">
        <v>2</v>
      </c>
      <c r="AZ1199">
        <v>21</v>
      </c>
      <c r="BA1199">
        <v>5</v>
      </c>
    </row>
    <row r="1200" spans="15:53" hidden="1" x14ac:dyDescent="0.15">
      <c r="O1200" s="26"/>
      <c r="P1200" s="26"/>
      <c r="Q1200" s="26"/>
      <c r="R1200" s="26"/>
      <c r="S1200" s="26"/>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c r="AR1200" s="26"/>
      <c r="AS1200" s="26"/>
      <c r="AT1200" s="26"/>
      <c r="AW1200" s="179">
        <v>45907</v>
      </c>
      <c r="AX1200">
        <v>42</v>
      </c>
      <c r="AY1200">
        <v>2</v>
      </c>
      <c r="AZ1200">
        <v>22</v>
      </c>
      <c r="BA1200">
        <v>4</v>
      </c>
    </row>
    <row r="1201" spans="15:53" hidden="1" x14ac:dyDescent="0.15">
      <c r="O1201" s="26"/>
      <c r="P1201" s="26"/>
      <c r="Q1201" s="26"/>
      <c r="R1201" s="26"/>
      <c r="S1201" s="26"/>
      <c r="T1201" s="26"/>
      <c r="U1201" s="26"/>
      <c r="V1201" s="26"/>
      <c r="W1201" s="26"/>
      <c r="X1201" s="26"/>
      <c r="Y1201" s="26"/>
      <c r="Z1201" s="26"/>
      <c r="AA1201" s="26"/>
      <c r="AB1201" s="26"/>
      <c r="AC1201" s="26"/>
      <c r="AD1201" s="26"/>
      <c r="AE1201" s="26"/>
      <c r="AF1201" s="26"/>
      <c r="AG1201" s="26"/>
      <c r="AH1201" s="26"/>
      <c r="AI1201" s="26"/>
      <c r="AJ1201" s="26"/>
      <c r="AK1201" s="26"/>
      <c r="AL1201" s="26"/>
      <c r="AM1201" s="26"/>
      <c r="AN1201" s="26"/>
      <c r="AO1201" s="26"/>
      <c r="AP1201" s="26"/>
      <c r="AQ1201" s="26"/>
      <c r="AR1201" s="26"/>
      <c r="AS1201" s="26"/>
      <c r="AT1201" s="26"/>
      <c r="AW1201" s="179">
        <v>45938</v>
      </c>
      <c r="AX1201">
        <v>42</v>
      </c>
      <c r="AY1201">
        <v>2</v>
      </c>
      <c r="AZ1201">
        <v>23</v>
      </c>
      <c r="BA1201">
        <v>3</v>
      </c>
    </row>
    <row r="1202" spans="15:53" hidden="1" x14ac:dyDescent="0.15">
      <c r="O1202" s="26"/>
      <c r="P1202" s="26"/>
      <c r="Q1202" s="26"/>
      <c r="R1202" s="26"/>
      <c r="S1202" s="26"/>
      <c r="T1202" s="26"/>
      <c r="U1202" s="26"/>
      <c r="V1202" s="26"/>
      <c r="W1202" s="26"/>
      <c r="X1202" s="26"/>
      <c r="Y1202" s="26"/>
      <c r="Z1202" s="26"/>
      <c r="AA1202" s="26"/>
      <c r="AB1202" s="26"/>
      <c r="AC1202" s="26"/>
      <c r="AD1202" s="26"/>
      <c r="AE1202" s="26"/>
      <c r="AF1202" s="26"/>
      <c r="AG1202" s="26"/>
      <c r="AH1202" s="26"/>
      <c r="AI1202" s="26"/>
      <c r="AJ1202" s="26"/>
      <c r="AK1202" s="26"/>
      <c r="AL1202" s="26"/>
      <c r="AM1202" s="26"/>
      <c r="AN1202" s="26"/>
      <c r="AO1202" s="26"/>
      <c r="AP1202" s="26"/>
      <c r="AQ1202" s="26"/>
      <c r="AR1202" s="26"/>
      <c r="AS1202" s="26"/>
      <c r="AT1202" s="26"/>
      <c r="AW1202" s="179">
        <v>45968</v>
      </c>
      <c r="AX1202">
        <v>42</v>
      </c>
      <c r="AY1202">
        <v>2</v>
      </c>
      <c r="AZ1202">
        <v>24</v>
      </c>
      <c r="BA1202">
        <v>2</v>
      </c>
    </row>
    <row r="1203" spans="15:53" hidden="1" x14ac:dyDescent="0.15">
      <c r="O1203" s="26"/>
      <c r="P1203" s="26"/>
      <c r="Q1203" s="26"/>
      <c r="R1203" s="26"/>
      <c r="S1203" s="26"/>
      <c r="T1203" s="26"/>
      <c r="U1203" s="26"/>
      <c r="V1203" s="26"/>
      <c r="W1203" s="26"/>
      <c r="X1203" s="26"/>
      <c r="Y1203" s="26"/>
      <c r="Z1203" s="26"/>
      <c r="AA1203" s="26"/>
      <c r="AB1203" s="26"/>
      <c r="AC1203" s="26"/>
      <c r="AD1203" s="26"/>
      <c r="AE1203" s="26"/>
      <c r="AF1203" s="26"/>
      <c r="AG1203" s="26"/>
      <c r="AH1203" s="26"/>
      <c r="AI1203" s="26"/>
      <c r="AJ1203" s="26"/>
      <c r="AK1203" s="26"/>
      <c r="AL1203" s="26"/>
      <c r="AM1203" s="26"/>
      <c r="AN1203" s="26"/>
      <c r="AO1203" s="26"/>
      <c r="AP1203" s="26"/>
      <c r="AQ1203" s="26"/>
      <c r="AR1203" s="26"/>
      <c r="AS1203" s="26"/>
      <c r="AT1203" s="26"/>
      <c r="AW1203" s="179">
        <v>45998</v>
      </c>
      <c r="AX1203">
        <v>42</v>
      </c>
      <c r="AY1203">
        <v>2</v>
      </c>
      <c r="AZ1203">
        <v>25</v>
      </c>
      <c r="BA1203">
        <v>1</v>
      </c>
    </row>
    <row r="1204" spans="15:53" hidden="1" x14ac:dyDescent="0.15">
      <c r="O1204" s="26"/>
      <c r="P1204" s="26"/>
      <c r="Q1204" s="26"/>
      <c r="R1204" s="26"/>
      <c r="S1204" s="26"/>
      <c r="T1204" s="26"/>
      <c r="U1204" s="26"/>
      <c r="V1204" s="26"/>
      <c r="W1204" s="26"/>
      <c r="X1204" s="26"/>
      <c r="Y1204" s="26"/>
      <c r="Z1204" s="26"/>
      <c r="AA1204" s="26"/>
      <c r="AB1204" s="26"/>
      <c r="AC1204" s="26"/>
      <c r="AD1204" s="26"/>
      <c r="AE1204" s="26"/>
      <c r="AF1204" s="26"/>
      <c r="AG1204" s="26"/>
      <c r="AH1204" s="26"/>
      <c r="AI1204" s="26"/>
      <c r="AJ1204" s="26"/>
      <c r="AK1204" s="26"/>
      <c r="AL1204" s="26"/>
      <c r="AM1204" s="26"/>
      <c r="AN1204" s="26"/>
      <c r="AO1204" s="26"/>
      <c r="AP1204" s="26"/>
      <c r="AQ1204" s="26"/>
      <c r="AR1204" s="26"/>
      <c r="AS1204" s="26"/>
      <c r="AT1204" s="26"/>
      <c r="AW1204" s="179">
        <v>46027</v>
      </c>
      <c r="AX1204">
        <v>42</v>
      </c>
      <c r="AY1204">
        <v>2</v>
      </c>
      <c r="AZ1204">
        <v>26</v>
      </c>
      <c r="BA1204">
        <v>9</v>
      </c>
    </row>
    <row r="1205" spans="15:53" hidden="1" x14ac:dyDescent="0.15">
      <c r="O1205" s="26"/>
      <c r="P1205" s="26"/>
      <c r="Q1205" s="26"/>
      <c r="R1205" s="26"/>
      <c r="S1205" s="26"/>
      <c r="T1205" s="26"/>
      <c r="U1205" s="26"/>
      <c r="V1205" s="26"/>
      <c r="W1205" s="26"/>
      <c r="X1205" s="26"/>
      <c r="Y1205" s="26"/>
      <c r="Z1205" s="26"/>
      <c r="AA1205" s="26"/>
      <c r="AB1205" s="26"/>
      <c r="AC1205" s="26"/>
      <c r="AD1205" s="26"/>
      <c r="AE1205" s="26"/>
      <c r="AF1205" s="26"/>
      <c r="AG1205" s="26"/>
      <c r="AH1205" s="26"/>
      <c r="AI1205" s="26"/>
      <c r="AJ1205" s="26"/>
      <c r="AK1205" s="26"/>
      <c r="AL1205" s="26"/>
      <c r="AM1205" s="26"/>
      <c r="AN1205" s="26"/>
      <c r="AO1205" s="26"/>
      <c r="AP1205" s="26"/>
      <c r="AQ1205" s="26"/>
      <c r="AR1205" s="26"/>
      <c r="AS1205" s="26"/>
      <c r="AT1205" s="26"/>
      <c r="AW1205" s="179">
        <v>46057</v>
      </c>
      <c r="AX1205">
        <v>43</v>
      </c>
      <c r="AY1205">
        <v>1</v>
      </c>
      <c r="AZ1205">
        <v>27</v>
      </c>
      <c r="BA1205">
        <v>8</v>
      </c>
    </row>
    <row r="1206" spans="15:53" hidden="1" x14ac:dyDescent="0.15">
      <c r="O1206" s="26"/>
      <c r="P1206" s="26"/>
      <c r="Q1206" s="26"/>
      <c r="R1206" s="26"/>
      <c r="S1206" s="26"/>
      <c r="T1206" s="26"/>
      <c r="U1206" s="26"/>
      <c r="V1206" s="26"/>
      <c r="W1206" s="26"/>
      <c r="X1206" s="26"/>
      <c r="Y1206" s="26"/>
      <c r="Z1206" s="26"/>
      <c r="AA1206" s="26"/>
      <c r="AB1206" s="26"/>
      <c r="AC1206" s="26"/>
      <c r="AD1206" s="26"/>
      <c r="AE1206" s="26"/>
      <c r="AF1206" s="26"/>
      <c r="AG1206" s="26"/>
      <c r="AH1206" s="26"/>
      <c r="AI1206" s="26"/>
      <c r="AJ1206" s="26"/>
      <c r="AK1206" s="26"/>
      <c r="AL1206" s="26"/>
      <c r="AM1206" s="26"/>
      <c r="AN1206" s="26"/>
      <c r="AO1206" s="26"/>
      <c r="AP1206" s="26"/>
      <c r="AQ1206" s="26"/>
      <c r="AR1206" s="26"/>
      <c r="AS1206" s="26"/>
      <c r="AT1206" s="26"/>
      <c r="AW1206" s="179">
        <v>46086</v>
      </c>
      <c r="AX1206">
        <v>43</v>
      </c>
      <c r="AY1206">
        <v>1</v>
      </c>
      <c r="AZ1206">
        <v>28</v>
      </c>
      <c r="BA1206">
        <v>7</v>
      </c>
    </row>
    <row r="1207" spans="15:53" hidden="1" x14ac:dyDescent="0.15">
      <c r="O1207" s="26"/>
      <c r="P1207" s="26"/>
      <c r="Q1207" s="26"/>
      <c r="R1207" s="26"/>
      <c r="S1207" s="26"/>
      <c r="T1207" s="26"/>
      <c r="U1207" s="26"/>
      <c r="V1207" s="26"/>
      <c r="W1207" s="26"/>
      <c r="X1207" s="26"/>
      <c r="Y1207" s="26"/>
      <c r="Z1207" s="26"/>
      <c r="AA1207" s="26"/>
      <c r="AB1207" s="26"/>
      <c r="AC1207" s="26"/>
      <c r="AD1207" s="26"/>
      <c r="AE1207" s="26"/>
      <c r="AF1207" s="26"/>
      <c r="AG1207" s="26"/>
      <c r="AH1207" s="26"/>
      <c r="AI1207" s="26"/>
      <c r="AJ1207" s="26"/>
      <c r="AK1207" s="26"/>
      <c r="AL1207" s="26"/>
      <c r="AM1207" s="26"/>
      <c r="AN1207" s="26"/>
      <c r="AO1207" s="26"/>
      <c r="AP1207" s="26"/>
      <c r="AQ1207" s="26"/>
      <c r="AR1207" s="26"/>
      <c r="AS1207" s="26"/>
      <c r="AT1207" s="26"/>
      <c r="AW1207" s="179">
        <v>46117</v>
      </c>
      <c r="AX1207">
        <v>43</v>
      </c>
      <c r="AY1207">
        <v>1</v>
      </c>
      <c r="AZ1207">
        <v>29</v>
      </c>
      <c r="BA1207">
        <v>6</v>
      </c>
    </row>
    <row r="1208" spans="15:53" hidden="1" x14ac:dyDescent="0.15">
      <c r="O1208" s="26"/>
      <c r="P1208" s="26"/>
      <c r="Q1208" s="26"/>
      <c r="R1208" s="26"/>
      <c r="S1208" s="26"/>
      <c r="T1208" s="26"/>
      <c r="U1208" s="26"/>
      <c r="V1208" s="26"/>
      <c r="W1208" s="26"/>
      <c r="X1208" s="26"/>
      <c r="Y1208" s="26"/>
      <c r="Z1208" s="26"/>
      <c r="AA1208" s="26"/>
      <c r="AB1208" s="26"/>
      <c r="AC1208" s="26"/>
      <c r="AD1208" s="26"/>
      <c r="AE1208" s="26"/>
      <c r="AF1208" s="26"/>
      <c r="AG1208" s="26"/>
      <c r="AH1208" s="26"/>
      <c r="AI1208" s="26"/>
      <c r="AJ1208" s="26"/>
      <c r="AK1208" s="26"/>
      <c r="AL1208" s="26"/>
      <c r="AM1208" s="26"/>
      <c r="AN1208" s="26"/>
      <c r="AO1208" s="26"/>
      <c r="AP1208" s="26"/>
      <c r="AQ1208" s="26"/>
      <c r="AR1208" s="26"/>
      <c r="AS1208" s="26"/>
      <c r="AT1208" s="26"/>
      <c r="AW1208" s="179">
        <v>46147</v>
      </c>
      <c r="AX1208">
        <v>43</v>
      </c>
      <c r="AY1208">
        <v>1</v>
      </c>
      <c r="AZ1208">
        <v>30</v>
      </c>
      <c r="BA1208">
        <v>5</v>
      </c>
    </row>
    <row r="1209" spans="15:53" hidden="1" x14ac:dyDescent="0.15">
      <c r="O1209" s="26"/>
      <c r="P1209" s="26"/>
      <c r="Q1209" s="26"/>
      <c r="R1209" s="26"/>
      <c r="S1209" s="26"/>
      <c r="T1209" s="26"/>
      <c r="U1209" s="26"/>
      <c r="V1209" s="26"/>
      <c r="W1209" s="26"/>
      <c r="X1209" s="26"/>
      <c r="Y1209" s="26"/>
      <c r="Z1209" s="26"/>
      <c r="AA1209" s="26"/>
      <c r="AB1209" s="26"/>
      <c r="AC1209" s="26"/>
      <c r="AD1209" s="26"/>
      <c r="AE1209" s="26"/>
      <c r="AF1209" s="26"/>
      <c r="AG1209" s="26"/>
      <c r="AH1209" s="26"/>
      <c r="AI1209" s="26"/>
      <c r="AJ1209" s="26"/>
      <c r="AK1209" s="26"/>
      <c r="AL1209" s="26"/>
      <c r="AM1209" s="26"/>
      <c r="AN1209" s="26"/>
      <c r="AO1209" s="26"/>
      <c r="AP1209" s="26"/>
      <c r="AQ1209" s="26"/>
      <c r="AR1209" s="26"/>
      <c r="AS1209" s="26"/>
      <c r="AT1209" s="26"/>
      <c r="AW1209" s="179">
        <v>46179</v>
      </c>
      <c r="AX1209">
        <v>43</v>
      </c>
      <c r="AY1209">
        <v>1</v>
      </c>
      <c r="AZ1209">
        <v>31</v>
      </c>
      <c r="BA1209">
        <v>4</v>
      </c>
    </row>
    <row r="1210" spans="15:53" hidden="1" x14ac:dyDescent="0.15">
      <c r="O1210" s="26"/>
      <c r="P1210" s="26"/>
      <c r="Q1210" s="26"/>
      <c r="R1210" s="26"/>
      <c r="S1210" s="26"/>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AR1210" s="26"/>
      <c r="AS1210" s="26"/>
      <c r="AT1210" s="26"/>
      <c r="AW1210" s="179">
        <v>46210</v>
      </c>
      <c r="AX1210">
        <v>43</v>
      </c>
      <c r="AY1210">
        <v>1</v>
      </c>
      <c r="AZ1210">
        <v>32</v>
      </c>
      <c r="BA1210">
        <v>3</v>
      </c>
    </row>
    <row r="1211" spans="15:53" hidden="1" x14ac:dyDescent="0.15">
      <c r="O1211" s="26"/>
      <c r="P1211" s="26"/>
      <c r="Q1211" s="26"/>
      <c r="R1211" s="26"/>
      <c r="S1211" s="26"/>
      <c r="T1211" s="26"/>
      <c r="U1211" s="26"/>
      <c r="V1211" s="26"/>
      <c r="W1211" s="26"/>
      <c r="X1211" s="26"/>
      <c r="Y1211" s="26"/>
      <c r="Z1211" s="26"/>
      <c r="AA1211" s="26"/>
      <c r="AB1211" s="26"/>
      <c r="AC1211" s="26"/>
      <c r="AD1211" s="26"/>
      <c r="AE1211" s="26"/>
      <c r="AF1211" s="26"/>
      <c r="AG1211" s="26"/>
      <c r="AH1211" s="26"/>
      <c r="AI1211" s="26"/>
      <c r="AJ1211" s="26"/>
      <c r="AK1211" s="26"/>
      <c r="AL1211" s="26"/>
      <c r="AM1211" s="26"/>
      <c r="AN1211" s="26"/>
      <c r="AO1211" s="26"/>
      <c r="AP1211" s="26"/>
      <c r="AQ1211" s="26"/>
      <c r="AR1211" s="26"/>
      <c r="AS1211" s="26"/>
      <c r="AT1211" s="26"/>
      <c r="AW1211" s="179">
        <v>46241</v>
      </c>
      <c r="AX1211">
        <v>43</v>
      </c>
      <c r="AY1211">
        <v>1</v>
      </c>
      <c r="AZ1211">
        <v>33</v>
      </c>
      <c r="BA1211">
        <v>2</v>
      </c>
    </row>
    <row r="1212" spans="15:53" hidden="1" x14ac:dyDescent="0.15">
      <c r="O1212" s="26"/>
      <c r="P1212" s="26"/>
      <c r="Q1212" s="26"/>
      <c r="R1212" s="26"/>
      <c r="S1212" s="26"/>
      <c r="T1212" s="26"/>
      <c r="U1212" s="26"/>
      <c r="V1212" s="26"/>
      <c r="W1212" s="26"/>
      <c r="X1212" s="26"/>
      <c r="Y1212" s="26"/>
      <c r="Z1212" s="26"/>
      <c r="AA1212" s="26"/>
      <c r="AB1212" s="26"/>
      <c r="AC1212" s="26"/>
      <c r="AD1212" s="26"/>
      <c r="AE1212" s="26"/>
      <c r="AF1212" s="26"/>
      <c r="AG1212" s="26"/>
      <c r="AH1212" s="26"/>
      <c r="AI1212" s="26"/>
      <c r="AJ1212" s="26"/>
      <c r="AK1212" s="26"/>
      <c r="AL1212" s="26"/>
      <c r="AM1212" s="26"/>
      <c r="AN1212" s="26"/>
      <c r="AO1212" s="26"/>
      <c r="AP1212" s="26"/>
      <c r="AQ1212" s="26"/>
      <c r="AR1212" s="26"/>
      <c r="AS1212" s="26"/>
      <c r="AT1212" s="26"/>
      <c r="AW1212" s="179">
        <v>46272</v>
      </c>
      <c r="AX1212">
        <v>43</v>
      </c>
      <c r="AY1212">
        <v>1</v>
      </c>
      <c r="AZ1212">
        <v>34</v>
      </c>
      <c r="BA1212">
        <v>1</v>
      </c>
    </row>
    <row r="1213" spans="15:53" hidden="1" x14ac:dyDescent="0.15">
      <c r="O1213" s="26"/>
      <c r="P1213" s="26"/>
      <c r="Q1213" s="26"/>
      <c r="R1213" s="26"/>
      <c r="S1213" s="26"/>
      <c r="T1213" s="26"/>
      <c r="U1213" s="26"/>
      <c r="V1213" s="26"/>
      <c r="W1213" s="26"/>
      <c r="X1213" s="26"/>
      <c r="Y1213" s="26"/>
      <c r="Z1213" s="26"/>
      <c r="AA1213" s="26"/>
      <c r="AB1213" s="26"/>
      <c r="AC1213" s="26"/>
      <c r="AD1213" s="26"/>
      <c r="AE1213" s="26"/>
      <c r="AF1213" s="26"/>
      <c r="AG1213" s="26"/>
      <c r="AH1213" s="26"/>
      <c r="AI1213" s="26"/>
      <c r="AJ1213" s="26"/>
      <c r="AK1213" s="26"/>
      <c r="AL1213" s="26"/>
      <c r="AM1213" s="26"/>
      <c r="AN1213" s="26"/>
      <c r="AO1213" s="26"/>
      <c r="AP1213" s="26"/>
      <c r="AQ1213" s="26"/>
      <c r="AR1213" s="26"/>
      <c r="AS1213" s="26"/>
      <c r="AT1213" s="26"/>
      <c r="AW1213" s="179">
        <v>46303</v>
      </c>
      <c r="AX1213">
        <v>43</v>
      </c>
      <c r="AY1213">
        <v>1</v>
      </c>
      <c r="AZ1213">
        <v>35</v>
      </c>
      <c r="BA1213">
        <v>9</v>
      </c>
    </row>
    <row r="1214" spans="15:53" hidden="1" x14ac:dyDescent="0.15">
      <c r="O1214" s="26"/>
      <c r="P1214" s="26"/>
      <c r="Q1214" s="26"/>
      <c r="R1214" s="26"/>
      <c r="S1214" s="26"/>
      <c r="T1214" s="26"/>
      <c r="U1214" s="26"/>
      <c r="V1214" s="26"/>
      <c r="W1214" s="26"/>
      <c r="X1214" s="26"/>
      <c r="Y1214" s="26"/>
      <c r="Z1214" s="26"/>
      <c r="AA1214" s="26"/>
      <c r="AB1214" s="26"/>
      <c r="AC1214" s="26"/>
      <c r="AD1214" s="26"/>
      <c r="AE1214" s="26"/>
      <c r="AF1214" s="26"/>
      <c r="AG1214" s="26"/>
      <c r="AH1214" s="26"/>
      <c r="AI1214" s="26"/>
      <c r="AJ1214" s="26"/>
      <c r="AK1214" s="26"/>
      <c r="AL1214" s="26"/>
      <c r="AM1214" s="26"/>
      <c r="AN1214" s="26"/>
      <c r="AO1214" s="26"/>
      <c r="AP1214" s="26"/>
      <c r="AQ1214" s="26"/>
      <c r="AR1214" s="26"/>
      <c r="AS1214" s="26"/>
      <c r="AT1214" s="26"/>
      <c r="AW1214" s="179">
        <v>46333</v>
      </c>
      <c r="AX1214">
        <v>43</v>
      </c>
      <c r="AY1214">
        <v>1</v>
      </c>
      <c r="AZ1214">
        <v>36</v>
      </c>
      <c r="BA1214">
        <v>8</v>
      </c>
    </row>
    <row r="1215" spans="15:53" hidden="1" x14ac:dyDescent="0.15">
      <c r="O1215" s="26"/>
      <c r="P1215" s="26"/>
      <c r="Q1215" s="26"/>
      <c r="R1215" s="26"/>
      <c r="S1215" s="26"/>
      <c r="T1215" s="26"/>
      <c r="U1215" s="26"/>
      <c r="V1215" s="26"/>
      <c r="W1215" s="26"/>
      <c r="X1215" s="26"/>
      <c r="Y1215" s="26"/>
      <c r="Z1215" s="26"/>
      <c r="AA1215" s="26"/>
      <c r="AB1215" s="26"/>
      <c r="AC1215" s="26"/>
      <c r="AD1215" s="26"/>
      <c r="AE1215" s="26"/>
      <c r="AF1215" s="26"/>
      <c r="AG1215" s="26"/>
      <c r="AH1215" s="26"/>
      <c r="AI1215" s="26"/>
      <c r="AJ1215" s="26"/>
      <c r="AK1215" s="26"/>
      <c r="AL1215" s="26"/>
      <c r="AM1215" s="26"/>
      <c r="AN1215" s="26"/>
      <c r="AO1215" s="26"/>
      <c r="AP1215" s="26"/>
      <c r="AQ1215" s="26"/>
      <c r="AR1215" s="26"/>
      <c r="AS1215" s="26"/>
      <c r="AT1215" s="26"/>
      <c r="AW1215" s="179">
        <v>46363</v>
      </c>
      <c r="AX1215">
        <v>43</v>
      </c>
      <c r="AY1215">
        <v>1</v>
      </c>
      <c r="AZ1215">
        <v>37</v>
      </c>
      <c r="BA1215">
        <v>7</v>
      </c>
    </row>
    <row r="1216" spans="15:53" hidden="1" x14ac:dyDescent="0.15">
      <c r="O1216" s="26"/>
      <c r="P1216" s="26"/>
      <c r="Q1216" s="26"/>
      <c r="R1216" s="26"/>
      <c r="S1216" s="26"/>
      <c r="T1216" s="26"/>
      <c r="U1216" s="26"/>
      <c r="V1216" s="26"/>
      <c r="W1216" s="26"/>
      <c r="X1216" s="26"/>
      <c r="Y1216" s="26"/>
      <c r="Z1216" s="26"/>
      <c r="AA1216" s="26"/>
      <c r="AB1216" s="26"/>
      <c r="AC1216" s="26"/>
      <c r="AD1216" s="26"/>
      <c r="AE1216" s="26"/>
      <c r="AF1216" s="26"/>
      <c r="AG1216" s="26"/>
      <c r="AH1216" s="26"/>
      <c r="AI1216" s="26"/>
      <c r="AJ1216" s="26"/>
      <c r="AK1216" s="26"/>
      <c r="AL1216" s="26"/>
      <c r="AM1216" s="26"/>
      <c r="AN1216" s="26"/>
      <c r="AO1216" s="26"/>
      <c r="AP1216" s="26"/>
      <c r="AQ1216" s="26"/>
      <c r="AR1216" s="26"/>
      <c r="AS1216" s="26"/>
      <c r="AT1216" s="26"/>
      <c r="AW1216" s="179">
        <v>46392</v>
      </c>
      <c r="AX1216">
        <v>43</v>
      </c>
      <c r="AY1216">
        <v>1</v>
      </c>
      <c r="AZ1216">
        <v>38</v>
      </c>
      <c r="BA1216">
        <v>6</v>
      </c>
    </row>
    <row r="1217" spans="15:53" hidden="1" x14ac:dyDescent="0.15">
      <c r="O1217" s="26"/>
      <c r="P1217" s="26"/>
      <c r="Q1217" s="26"/>
      <c r="R1217" s="26"/>
      <c r="S1217" s="26"/>
      <c r="T1217" s="26"/>
      <c r="U1217" s="26"/>
      <c r="V1217" s="26"/>
      <c r="W1217" s="26"/>
      <c r="X1217" s="26"/>
      <c r="Y1217" s="26"/>
      <c r="Z1217" s="26"/>
      <c r="AA1217" s="26"/>
      <c r="AB1217" s="26"/>
      <c r="AC1217" s="26"/>
      <c r="AD1217" s="26"/>
      <c r="AE1217" s="26"/>
      <c r="AF1217" s="26"/>
      <c r="AG1217" s="26"/>
      <c r="AH1217" s="26"/>
      <c r="AI1217" s="26"/>
      <c r="AJ1217" s="26"/>
      <c r="AK1217" s="26"/>
      <c r="AL1217" s="26"/>
      <c r="AM1217" s="26"/>
      <c r="AN1217" s="26"/>
      <c r="AO1217" s="26"/>
      <c r="AP1217" s="26"/>
      <c r="AQ1217" s="26"/>
      <c r="AR1217" s="26"/>
      <c r="AS1217" s="26"/>
      <c r="AT1217" s="26"/>
      <c r="AW1217" s="179">
        <v>46422</v>
      </c>
      <c r="AX1217">
        <v>44</v>
      </c>
      <c r="AY1217">
        <v>9</v>
      </c>
      <c r="AZ1217">
        <v>39</v>
      </c>
      <c r="BA1217">
        <v>5</v>
      </c>
    </row>
    <row r="1218" spans="15:53" hidden="1" x14ac:dyDescent="0.15">
      <c r="O1218" s="26"/>
      <c r="P1218" s="26"/>
      <c r="Q1218" s="26"/>
      <c r="R1218" s="26"/>
      <c r="S1218" s="26"/>
      <c r="T1218" s="26"/>
      <c r="U1218" s="26"/>
      <c r="V1218" s="26"/>
      <c r="W1218" s="26"/>
      <c r="X1218" s="26"/>
      <c r="Y1218" s="26"/>
      <c r="Z1218" s="26"/>
      <c r="AA1218" s="26"/>
      <c r="AB1218" s="26"/>
      <c r="AC1218" s="26"/>
      <c r="AD1218" s="26"/>
      <c r="AE1218" s="26"/>
      <c r="AF1218" s="26"/>
      <c r="AG1218" s="26"/>
      <c r="AH1218" s="26"/>
      <c r="AI1218" s="26"/>
      <c r="AJ1218" s="26"/>
      <c r="AK1218" s="26"/>
      <c r="AL1218" s="26"/>
      <c r="AM1218" s="26"/>
      <c r="AN1218" s="26"/>
      <c r="AO1218" s="26"/>
      <c r="AP1218" s="26"/>
      <c r="AQ1218" s="26"/>
      <c r="AR1218" s="26"/>
      <c r="AS1218" s="26"/>
      <c r="AT1218" s="26"/>
      <c r="AW1218" s="179">
        <v>46452</v>
      </c>
      <c r="AX1218">
        <v>44</v>
      </c>
      <c r="AY1218">
        <v>9</v>
      </c>
      <c r="AZ1218">
        <v>40</v>
      </c>
      <c r="BA1218">
        <v>4</v>
      </c>
    </row>
    <row r="1219" spans="15:53" hidden="1" x14ac:dyDescent="0.15">
      <c r="O1219" s="26"/>
      <c r="P1219" s="26"/>
      <c r="Q1219" s="26"/>
      <c r="R1219" s="26"/>
      <c r="S1219" s="26"/>
      <c r="T1219" s="26"/>
      <c r="U1219" s="26"/>
      <c r="V1219" s="26"/>
      <c r="W1219" s="26"/>
      <c r="X1219" s="26"/>
      <c r="Y1219" s="26"/>
      <c r="Z1219" s="26"/>
      <c r="AA1219" s="26"/>
      <c r="AB1219" s="26"/>
      <c r="AC1219" s="26"/>
      <c r="AD1219" s="26"/>
      <c r="AE1219" s="26"/>
      <c r="AF1219" s="26"/>
      <c r="AG1219" s="26"/>
      <c r="AH1219" s="26"/>
      <c r="AI1219" s="26"/>
      <c r="AJ1219" s="26"/>
      <c r="AK1219" s="26"/>
      <c r="AL1219" s="26"/>
      <c r="AM1219" s="26"/>
      <c r="AN1219" s="26"/>
      <c r="AO1219" s="26"/>
      <c r="AP1219" s="26"/>
      <c r="AQ1219" s="26"/>
      <c r="AR1219" s="26"/>
      <c r="AS1219" s="26"/>
      <c r="AT1219" s="26"/>
      <c r="AW1219" s="179">
        <v>46482</v>
      </c>
      <c r="AX1219">
        <v>44</v>
      </c>
      <c r="AY1219">
        <v>9</v>
      </c>
      <c r="AZ1219">
        <v>41</v>
      </c>
      <c r="BA1219">
        <v>3</v>
      </c>
    </row>
    <row r="1220" spans="15:53" hidden="1" x14ac:dyDescent="0.15">
      <c r="O1220" s="26"/>
      <c r="P1220" s="26"/>
      <c r="Q1220" s="26"/>
      <c r="R1220" s="26"/>
      <c r="S1220" s="26"/>
      <c r="T1220" s="26"/>
      <c r="U1220" s="26"/>
      <c r="V1220" s="26"/>
      <c r="W1220" s="26"/>
      <c r="X1220" s="26"/>
      <c r="Y1220" s="26"/>
      <c r="Z1220" s="26"/>
      <c r="AA1220" s="26"/>
      <c r="AB1220" s="26"/>
      <c r="AC1220" s="26"/>
      <c r="AD1220" s="26"/>
      <c r="AE1220" s="26"/>
      <c r="AF1220" s="26"/>
      <c r="AG1220" s="26"/>
      <c r="AH1220" s="26"/>
      <c r="AI1220" s="26"/>
      <c r="AJ1220" s="26"/>
      <c r="AK1220" s="26"/>
      <c r="AL1220" s="26"/>
      <c r="AM1220" s="26"/>
      <c r="AN1220" s="26"/>
      <c r="AO1220" s="26"/>
      <c r="AP1220" s="26"/>
      <c r="AQ1220" s="26"/>
      <c r="AR1220" s="26"/>
      <c r="AS1220" s="26"/>
      <c r="AT1220" s="26"/>
      <c r="AW1220" s="179">
        <v>46513</v>
      </c>
      <c r="AX1220">
        <v>44</v>
      </c>
      <c r="AY1220">
        <v>9</v>
      </c>
      <c r="AZ1220">
        <v>42</v>
      </c>
      <c r="BA1220">
        <v>2</v>
      </c>
    </row>
    <row r="1221" spans="15:53" hidden="1" x14ac:dyDescent="0.15">
      <c r="O1221" s="26"/>
      <c r="P1221" s="26"/>
      <c r="Q1221" s="26"/>
      <c r="R1221" s="26"/>
      <c r="S1221" s="26"/>
      <c r="T1221" s="26"/>
      <c r="U1221" s="26"/>
      <c r="V1221" s="26"/>
      <c r="W1221" s="26"/>
      <c r="X1221" s="26"/>
      <c r="Y1221" s="26"/>
      <c r="Z1221" s="26"/>
      <c r="AA1221" s="26"/>
      <c r="AB1221" s="26"/>
      <c r="AC1221" s="26"/>
      <c r="AD1221" s="26"/>
      <c r="AE1221" s="26"/>
      <c r="AF1221" s="26"/>
      <c r="AG1221" s="26"/>
      <c r="AH1221" s="26"/>
      <c r="AI1221" s="26"/>
      <c r="AJ1221" s="26"/>
      <c r="AK1221" s="26"/>
      <c r="AL1221" s="26"/>
      <c r="AM1221" s="26"/>
      <c r="AN1221" s="26"/>
      <c r="AO1221" s="26"/>
      <c r="AP1221" s="26"/>
      <c r="AQ1221" s="26"/>
      <c r="AR1221" s="26"/>
      <c r="AS1221" s="26"/>
      <c r="AT1221" s="26"/>
      <c r="AW1221" s="179">
        <v>46544</v>
      </c>
      <c r="AX1221">
        <v>44</v>
      </c>
      <c r="AY1221">
        <v>9</v>
      </c>
      <c r="AZ1221">
        <v>43</v>
      </c>
      <c r="BA1221">
        <v>1</v>
      </c>
    </row>
    <row r="1222" spans="15:53" hidden="1" x14ac:dyDescent="0.15">
      <c r="O1222" s="26"/>
      <c r="P1222" s="26"/>
      <c r="Q1222" s="26"/>
      <c r="R1222" s="26"/>
      <c r="S1222" s="26"/>
      <c r="T1222" s="26"/>
      <c r="U1222" s="26"/>
      <c r="V1222" s="26"/>
      <c r="W1222" s="26"/>
      <c r="X1222" s="26"/>
      <c r="Y1222" s="26"/>
      <c r="Z1222" s="26"/>
      <c r="AA1222" s="26"/>
      <c r="AB1222" s="26"/>
      <c r="AC1222" s="26"/>
      <c r="AD1222" s="26"/>
      <c r="AE1222" s="26"/>
      <c r="AF1222" s="26"/>
      <c r="AG1222" s="26"/>
      <c r="AH1222" s="26"/>
      <c r="AI1222" s="26"/>
      <c r="AJ1222" s="26"/>
      <c r="AK1222" s="26"/>
      <c r="AL1222" s="26"/>
      <c r="AM1222" s="26"/>
      <c r="AN1222" s="26"/>
      <c r="AO1222" s="26"/>
      <c r="AP1222" s="26"/>
      <c r="AQ1222" s="26"/>
      <c r="AR1222" s="26"/>
      <c r="AS1222" s="26"/>
      <c r="AT1222" s="26"/>
      <c r="AW1222" s="179">
        <v>46575</v>
      </c>
      <c r="AX1222">
        <v>44</v>
      </c>
      <c r="AY1222">
        <v>9</v>
      </c>
      <c r="AZ1222">
        <v>44</v>
      </c>
      <c r="BA1222">
        <v>9</v>
      </c>
    </row>
    <row r="1223" spans="15:53" hidden="1" x14ac:dyDescent="0.15">
      <c r="O1223" s="26"/>
      <c r="P1223" s="26"/>
      <c r="Q1223" s="26"/>
      <c r="R1223" s="26"/>
      <c r="S1223" s="26"/>
      <c r="T1223" s="26"/>
      <c r="U1223" s="26"/>
      <c r="V1223" s="26"/>
      <c r="W1223" s="26"/>
      <c r="X1223" s="26"/>
      <c r="Y1223" s="26"/>
      <c r="Z1223" s="26"/>
      <c r="AA1223" s="26"/>
      <c r="AB1223" s="26"/>
      <c r="AC1223" s="26"/>
      <c r="AD1223" s="26"/>
      <c r="AE1223" s="26"/>
      <c r="AF1223" s="26"/>
      <c r="AG1223" s="26"/>
      <c r="AH1223" s="26"/>
      <c r="AI1223" s="26"/>
      <c r="AJ1223" s="26"/>
      <c r="AK1223" s="26"/>
      <c r="AL1223" s="26"/>
      <c r="AM1223" s="26"/>
      <c r="AN1223" s="26"/>
      <c r="AO1223" s="26"/>
      <c r="AP1223" s="26"/>
      <c r="AQ1223" s="26"/>
      <c r="AR1223" s="26"/>
      <c r="AS1223" s="26"/>
      <c r="AT1223" s="26"/>
      <c r="AW1223" s="179">
        <v>46607</v>
      </c>
      <c r="AX1223">
        <v>44</v>
      </c>
      <c r="AY1223">
        <v>9</v>
      </c>
      <c r="AZ1223">
        <v>45</v>
      </c>
      <c r="BA1223">
        <v>8</v>
      </c>
    </row>
    <row r="1224" spans="15:53" hidden="1" x14ac:dyDescent="0.15">
      <c r="O1224" s="26"/>
      <c r="P1224" s="26"/>
      <c r="Q1224" s="26"/>
      <c r="R1224" s="26"/>
      <c r="S1224" s="26"/>
      <c r="T1224" s="26"/>
      <c r="U1224" s="26"/>
      <c r="V1224" s="26"/>
      <c r="W1224" s="26"/>
      <c r="X1224" s="26"/>
      <c r="Y1224" s="26"/>
      <c r="Z1224" s="26"/>
      <c r="AA1224" s="26"/>
      <c r="AB1224" s="26"/>
      <c r="AC1224" s="26"/>
      <c r="AD1224" s="26"/>
      <c r="AE1224" s="26"/>
      <c r="AF1224" s="26"/>
      <c r="AG1224" s="26"/>
      <c r="AH1224" s="26"/>
      <c r="AI1224" s="26"/>
      <c r="AJ1224" s="26"/>
      <c r="AK1224" s="26"/>
      <c r="AL1224" s="26"/>
      <c r="AM1224" s="26"/>
      <c r="AN1224" s="26"/>
      <c r="AO1224" s="26"/>
      <c r="AP1224" s="26"/>
      <c r="AQ1224" s="26"/>
      <c r="AR1224" s="26"/>
      <c r="AS1224" s="26"/>
      <c r="AT1224" s="26"/>
      <c r="AW1224" s="179">
        <v>46638</v>
      </c>
      <c r="AX1224">
        <v>44</v>
      </c>
      <c r="AY1224">
        <v>9</v>
      </c>
      <c r="AZ1224">
        <v>46</v>
      </c>
      <c r="BA1224">
        <v>7</v>
      </c>
    </row>
    <row r="1225" spans="15:53" hidden="1" x14ac:dyDescent="0.15">
      <c r="O1225" s="26"/>
      <c r="P1225" s="26"/>
      <c r="Q1225" s="26"/>
      <c r="R1225" s="26"/>
      <c r="S1225" s="26"/>
      <c r="T1225" s="26"/>
      <c r="U1225" s="26"/>
      <c r="V1225" s="26"/>
      <c r="W1225" s="26"/>
      <c r="X1225" s="26"/>
      <c r="Y1225" s="26"/>
      <c r="Z1225" s="26"/>
      <c r="AA1225" s="26"/>
      <c r="AB1225" s="26"/>
      <c r="AC1225" s="26"/>
      <c r="AD1225" s="26"/>
      <c r="AE1225" s="26"/>
      <c r="AF1225" s="26"/>
      <c r="AG1225" s="26"/>
      <c r="AH1225" s="26"/>
      <c r="AI1225" s="26"/>
      <c r="AJ1225" s="26"/>
      <c r="AK1225" s="26"/>
      <c r="AL1225" s="26"/>
      <c r="AM1225" s="26"/>
      <c r="AN1225" s="26"/>
      <c r="AO1225" s="26"/>
      <c r="AP1225" s="26"/>
      <c r="AQ1225" s="26"/>
      <c r="AR1225" s="26"/>
      <c r="AS1225" s="26"/>
      <c r="AT1225" s="26"/>
      <c r="AW1225" s="179">
        <v>46668</v>
      </c>
      <c r="AX1225">
        <v>44</v>
      </c>
      <c r="AY1225">
        <v>9</v>
      </c>
      <c r="AZ1225">
        <v>47</v>
      </c>
      <c r="BA1225">
        <v>6</v>
      </c>
    </row>
    <row r="1226" spans="15:53" hidden="1" x14ac:dyDescent="0.15">
      <c r="O1226" s="26"/>
      <c r="P1226" s="26"/>
      <c r="Q1226" s="26"/>
      <c r="R1226" s="26"/>
      <c r="S1226" s="26"/>
      <c r="T1226" s="26"/>
      <c r="U1226" s="26"/>
      <c r="V1226" s="26"/>
      <c r="W1226" s="26"/>
      <c r="X1226" s="26"/>
      <c r="Y1226" s="26"/>
      <c r="Z1226" s="26"/>
      <c r="AA1226" s="26"/>
      <c r="AB1226" s="26"/>
      <c r="AC1226" s="26"/>
      <c r="AD1226" s="26"/>
      <c r="AE1226" s="26"/>
      <c r="AF1226" s="26"/>
      <c r="AG1226" s="26"/>
      <c r="AH1226" s="26"/>
      <c r="AI1226" s="26"/>
      <c r="AJ1226" s="26"/>
      <c r="AK1226" s="26"/>
      <c r="AL1226" s="26"/>
      <c r="AM1226" s="26"/>
      <c r="AN1226" s="26"/>
      <c r="AO1226" s="26"/>
      <c r="AP1226" s="26"/>
      <c r="AQ1226" s="26"/>
      <c r="AR1226" s="26"/>
      <c r="AS1226" s="26"/>
      <c r="AT1226" s="26"/>
      <c r="AW1226" s="179">
        <v>46699</v>
      </c>
      <c r="AX1226">
        <v>44</v>
      </c>
      <c r="AY1226">
        <v>9</v>
      </c>
      <c r="AZ1226">
        <v>48</v>
      </c>
      <c r="BA1226">
        <v>5</v>
      </c>
    </row>
    <row r="1227" spans="15:53" hidden="1" x14ac:dyDescent="0.15">
      <c r="O1227" s="26"/>
      <c r="P1227" s="26"/>
      <c r="Q1227" s="26"/>
      <c r="R1227" s="26"/>
      <c r="S1227" s="26"/>
      <c r="T1227" s="26"/>
      <c r="U1227" s="26"/>
      <c r="V1227" s="26"/>
      <c r="W1227" s="26"/>
      <c r="X1227" s="26"/>
      <c r="Y1227" s="26"/>
      <c r="Z1227" s="26"/>
      <c r="AA1227" s="26"/>
      <c r="AB1227" s="26"/>
      <c r="AC1227" s="26"/>
      <c r="AD1227" s="26"/>
      <c r="AE1227" s="26"/>
      <c r="AF1227" s="26"/>
      <c r="AG1227" s="26"/>
      <c r="AH1227" s="26"/>
      <c r="AI1227" s="26"/>
      <c r="AJ1227" s="26"/>
      <c r="AK1227" s="26"/>
      <c r="AL1227" s="26"/>
      <c r="AM1227" s="26"/>
      <c r="AN1227" s="26"/>
      <c r="AO1227" s="26"/>
      <c r="AP1227" s="26"/>
      <c r="AQ1227" s="26"/>
      <c r="AR1227" s="26"/>
      <c r="AS1227" s="26"/>
      <c r="AT1227" s="26"/>
      <c r="AW1227" s="179">
        <v>46728</v>
      </c>
      <c r="AX1227">
        <v>44</v>
      </c>
      <c r="AY1227">
        <v>9</v>
      </c>
      <c r="AZ1227">
        <v>49</v>
      </c>
      <c r="BA1227">
        <v>4</v>
      </c>
    </row>
    <row r="1228" spans="15:53" hidden="1" x14ac:dyDescent="0.15">
      <c r="O1228" s="26"/>
      <c r="P1228" s="26"/>
      <c r="Q1228" s="26"/>
      <c r="R1228" s="26"/>
      <c r="S1228" s="26"/>
      <c r="T1228" s="26"/>
      <c r="U1228" s="26"/>
      <c r="V1228" s="26"/>
      <c r="W1228" s="26"/>
      <c r="X1228" s="26"/>
      <c r="Y1228" s="26"/>
      <c r="Z1228" s="26"/>
      <c r="AA1228" s="26"/>
      <c r="AB1228" s="26"/>
      <c r="AC1228" s="26"/>
      <c r="AD1228" s="26"/>
      <c r="AE1228" s="26"/>
      <c r="AF1228" s="26"/>
      <c r="AG1228" s="26"/>
      <c r="AH1228" s="26"/>
      <c r="AI1228" s="26"/>
      <c r="AJ1228" s="26"/>
      <c r="AK1228" s="26"/>
      <c r="AL1228" s="26"/>
      <c r="AM1228" s="26"/>
      <c r="AN1228" s="26"/>
      <c r="AO1228" s="26"/>
      <c r="AP1228" s="26"/>
      <c r="AQ1228" s="26"/>
      <c r="AR1228" s="26"/>
      <c r="AS1228" s="26"/>
      <c r="AT1228" s="26"/>
      <c r="AW1228" s="179">
        <v>46758</v>
      </c>
      <c r="AX1228">
        <v>44</v>
      </c>
      <c r="AY1228">
        <v>9</v>
      </c>
      <c r="AZ1228">
        <v>50</v>
      </c>
      <c r="BA1228">
        <v>3</v>
      </c>
    </row>
    <row r="1229" spans="15:53" hidden="1" x14ac:dyDescent="0.15">
      <c r="O1229" s="26"/>
      <c r="P1229" s="26"/>
      <c r="Q1229" s="26"/>
      <c r="R1229" s="26"/>
      <c r="S1229" s="26"/>
      <c r="T1229" s="26"/>
      <c r="U1229" s="26"/>
      <c r="V1229" s="26"/>
      <c r="W1229" s="26"/>
      <c r="X1229" s="26"/>
      <c r="Y1229" s="26"/>
      <c r="Z1229" s="26"/>
      <c r="AA1229" s="26"/>
      <c r="AB1229" s="26"/>
      <c r="AC1229" s="26"/>
      <c r="AD1229" s="26"/>
      <c r="AE1229" s="26"/>
      <c r="AF1229" s="26"/>
      <c r="AG1229" s="26"/>
      <c r="AH1229" s="26"/>
      <c r="AI1229" s="26"/>
      <c r="AJ1229" s="26"/>
      <c r="AK1229" s="26"/>
      <c r="AL1229" s="26"/>
      <c r="AM1229" s="26"/>
      <c r="AN1229" s="26"/>
      <c r="AO1229" s="26"/>
      <c r="AP1229" s="26"/>
      <c r="AQ1229" s="26"/>
      <c r="AR1229" s="26"/>
      <c r="AS1229" s="26"/>
      <c r="AT1229" s="26"/>
      <c r="AW1229" s="179">
        <v>46787</v>
      </c>
      <c r="AX1229">
        <v>45</v>
      </c>
      <c r="AY1229">
        <v>8</v>
      </c>
      <c r="AZ1229">
        <v>51</v>
      </c>
      <c r="BA1229">
        <v>2</v>
      </c>
    </row>
    <row r="1230" spans="15:53" hidden="1" x14ac:dyDescent="0.15">
      <c r="O1230" s="26"/>
      <c r="P1230" s="26"/>
      <c r="Q1230" s="26"/>
      <c r="R1230" s="26"/>
      <c r="S1230" s="26"/>
      <c r="T1230" s="26"/>
      <c r="U1230" s="26"/>
      <c r="V1230" s="26"/>
      <c r="W1230" s="26"/>
      <c r="X1230" s="26"/>
      <c r="Y1230" s="26"/>
      <c r="Z1230" s="26"/>
      <c r="AA1230" s="26"/>
      <c r="AB1230" s="26"/>
      <c r="AC1230" s="26"/>
      <c r="AD1230" s="26"/>
      <c r="AE1230" s="26"/>
      <c r="AF1230" s="26"/>
      <c r="AG1230" s="26"/>
      <c r="AH1230" s="26"/>
      <c r="AI1230" s="26"/>
      <c r="AJ1230" s="26"/>
      <c r="AK1230" s="26"/>
      <c r="AL1230" s="26"/>
      <c r="AM1230" s="26"/>
      <c r="AN1230" s="26"/>
      <c r="AO1230" s="26"/>
      <c r="AP1230" s="26"/>
      <c r="AQ1230" s="26"/>
      <c r="AR1230" s="26"/>
      <c r="AS1230" s="26"/>
      <c r="AT1230" s="26"/>
      <c r="AW1230" s="179">
        <v>46817</v>
      </c>
      <c r="AX1230">
        <v>45</v>
      </c>
      <c r="AY1230">
        <v>8</v>
      </c>
      <c r="AZ1230">
        <v>52</v>
      </c>
      <c r="BA1230">
        <v>1</v>
      </c>
    </row>
    <row r="1231" spans="15:53" hidden="1" x14ac:dyDescent="0.15">
      <c r="O1231" s="26"/>
      <c r="P1231" s="26"/>
      <c r="Q1231" s="26"/>
      <c r="R1231" s="26"/>
      <c r="S1231" s="26"/>
      <c r="T1231" s="26"/>
      <c r="U1231" s="26"/>
      <c r="V1231" s="26"/>
      <c r="W1231" s="26"/>
      <c r="X1231" s="26"/>
      <c r="Y1231" s="26"/>
      <c r="Z1231" s="26"/>
      <c r="AA1231" s="26"/>
      <c r="AB1231" s="26"/>
      <c r="AC1231" s="26"/>
      <c r="AD1231" s="26"/>
      <c r="AE1231" s="26"/>
      <c r="AF1231" s="26"/>
      <c r="AG1231" s="26"/>
      <c r="AH1231" s="26"/>
      <c r="AI1231" s="26"/>
      <c r="AJ1231" s="26"/>
      <c r="AK1231" s="26"/>
      <c r="AL1231" s="26"/>
      <c r="AM1231" s="26"/>
      <c r="AN1231" s="26"/>
      <c r="AO1231" s="26"/>
      <c r="AP1231" s="26"/>
      <c r="AQ1231" s="26"/>
      <c r="AR1231" s="26"/>
      <c r="AS1231" s="26"/>
      <c r="AT1231" s="26"/>
      <c r="AW1231" s="179">
        <v>46847</v>
      </c>
      <c r="AX1231">
        <v>45</v>
      </c>
      <c r="AY1231">
        <v>8</v>
      </c>
      <c r="AZ1231">
        <v>53</v>
      </c>
      <c r="BA1231">
        <v>9</v>
      </c>
    </row>
    <row r="1232" spans="15:53" hidden="1" x14ac:dyDescent="0.15">
      <c r="O1232" s="26"/>
      <c r="P1232" s="26"/>
      <c r="Q1232" s="26"/>
      <c r="R1232" s="26"/>
      <c r="S1232" s="26"/>
      <c r="T1232" s="26"/>
      <c r="U1232" s="26"/>
      <c r="V1232" s="26"/>
      <c r="W1232" s="26"/>
      <c r="X1232" s="26"/>
      <c r="Y1232" s="26"/>
      <c r="Z1232" s="26"/>
      <c r="AA1232" s="26"/>
      <c r="AB1232" s="26"/>
      <c r="AC1232" s="26"/>
      <c r="AD1232" s="26"/>
      <c r="AE1232" s="26"/>
      <c r="AF1232" s="26"/>
      <c r="AG1232" s="26"/>
      <c r="AH1232" s="26"/>
      <c r="AI1232" s="26"/>
      <c r="AJ1232" s="26"/>
      <c r="AK1232" s="26"/>
      <c r="AL1232" s="26"/>
      <c r="AM1232" s="26"/>
      <c r="AN1232" s="26"/>
      <c r="AO1232" s="26"/>
      <c r="AP1232" s="26"/>
      <c r="AQ1232" s="26"/>
      <c r="AR1232" s="26"/>
      <c r="AS1232" s="26"/>
      <c r="AT1232" s="26"/>
      <c r="AW1232" s="179">
        <v>46878</v>
      </c>
      <c r="AX1232">
        <v>45</v>
      </c>
      <c r="AY1232">
        <v>8</v>
      </c>
      <c r="AZ1232">
        <v>54</v>
      </c>
      <c r="BA1232">
        <v>8</v>
      </c>
    </row>
    <row r="1233" spans="15:53" hidden="1" x14ac:dyDescent="0.15">
      <c r="O1233" s="26"/>
      <c r="P1233" s="26"/>
      <c r="Q1233" s="26"/>
      <c r="R1233" s="26"/>
      <c r="S1233" s="26"/>
      <c r="T1233" s="26"/>
      <c r="U1233" s="26"/>
      <c r="V1233" s="26"/>
      <c r="W1233" s="26"/>
      <c r="X1233" s="26"/>
      <c r="Y1233" s="26"/>
      <c r="Z1233" s="26"/>
      <c r="AA1233" s="26"/>
      <c r="AB1233" s="26"/>
      <c r="AC1233" s="26"/>
      <c r="AD1233" s="26"/>
      <c r="AE1233" s="26"/>
      <c r="AF1233" s="26"/>
      <c r="AG1233" s="26"/>
      <c r="AH1233" s="26"/>
      <c r="AI1233" s="26"/>
      <c r="AJ1233" s="26"/>
      <c r="AK1233" s="26"/>
      <c r="AL1233" s="26"/>
      <c r="AM1233" s="26"/>
      <c r="AN1233" s="26"/>
      <c r="AO1233" s="26"/>
      <c r="AP1233" s="26"/>
      <c r="AQ1233" s="26"/>
      <c r="AR1233" s="26"/>
      <c r="AS1233" s="26"/>
      <c r="AT1233" s="26"/>
      <c r="AW1233" s="179">
        <v>46909</v>
      </c>
      <c r="AX1233">
        <v>45</v>
      </c>
      <c r="AY1233">
        <v>8</v>
      </c>
      <c r="AZ1233">
        <v>55</v>
      </c>
      <c r="BA1233">
        <v>7</v>
      </c>
    </row>
    <row r="1234" spans="15:53" hidden="1" x14ac:dyDescent="0.15">
      <c r="O1234" s="26"/>
      <c r="P1234" s="26"/>
      <c r="Q1234" s="26"/>
      <c r="R1234" s="26"/>
      <c r="S1234" s="26"/>
      <c r="T1234" s="26"/>
      <c r="U1234" s="26"/>
      <c r="V1234" s="26"/>
      <c r="W1234" s="26"/>
      <c r="X1234" s="26"/>
      <c r="Y1234" s="26"/>
      <c r="Z1234" s="26"/>
      <c r="AA1234" s="26"/>
      <c r="AB1234" s="26"/>
      <c r="AC1234" s="26"/>
      <c r="AD1234" s="26"/>
      <c r="AE1234" s="26"/>
      <c r="AF1234" s="26"/>
      <c r="AG1234" s="26"/>
      <c r="AH1234" s="26"/>
      <c r="AI1234" s="26"/>
      <c r="AJ1234" s="26"/>
      <c r="AK1234" s="26"/>
      <c r="AL1234" s="26"/>
      <c r="AM1234" s="26"/>
      <c r="AN1234" s="26"/>
      <c r="AO1234" s="26"/>
      <c r="AP1234" s="26"/>
      <c r="AQ1234" s="26"/>
      <c r="AR1234" s="26"/>
      <c r="AS1234" s="26"/>
      <c r="AT1234" s="26"/>
      <c r="AW1234" s="179">
        <v>46940</v>
      </c>
      <c r="AX1234">
        <v>45</v>
      </c>
      <c r="AY1234">
        <v>8</v>
      </c>
      <c r="AZ1234">
        <v>56</v>
      </c>
      <c r="BA1234">
        <v>6</v>
      </c>
    </row>
    <row r="1235" spans="15:53" hidden="1" x14ac:dyDescent="0.15">
      <c r="O1235" s="26"/>
      <c r="P1235" s="26"/>
      <c r="Q1235" s="26"/>
      <c r="R1235" s="26"/>
      <c r="S1235" s="26"/>
      <c r="T1235" s="26"/>
      <c r="U1235" s="26"/>
      <c r="V1235" s="26"/>
      <c r="W1235" s="26"/>
      <c r="X1235" s="26"/>
      <c r="Y1235" s="26"/>
      <c r="Z1235" s="26"/>
      <c r="AA1235" s="26"/>
      <c r="AB1235" s="26"/>
      <c r="AC1235" s="26"/>
      <c r="AD1235" s="26"/>
      <c r="AE1235" s="26"/>
      <c r="AF1235" s="26"/>
      <c r="AG1235" s="26"/>
      <c r="AH1235" s="26"/>
      <c r="AI1235" s="26"/>
      <c r="AJ1235" s="26"/>
      <c r="AK1235" s="26"/>
      <c r="AL1235" s="26"/>
      <c r="AM1235" s="26"/>
      <c r="AN1235" s="26"/>
      <c r="AO1235" s="26"/>
      <c r="AP1235" s="26"/>
      <c r="AQ1235" s="26"/>
      <c r="AR1235" s="26"/>
      <c r="AS1235" s="26"/>
      <c r="AT1235" s="26"/>
      <c r="AW1235" s="179">
        <v>46972</v>
      </c>
      <c r="AX1235">
        <v>45</v>
      </c>
      <c r="AY1235">
        <v>8</v>
      </c>
      <c r="AZ1235">
        <v>57</v>
      </c>
      <c r="BA1235">
        <v>5</v>
      </c>
    </row>
    <row r="1236" spans="15:53" hidden="1" x14ac:dyDescent="0.15">
      <c r="O1236" s="26"/>
      <c r="P1236" s="26"/>
      <c r="Q1236" s="26"/>
      <c r="R1236" s="26"/>
      <c r="S1236" s="26"/>
      <c r="T1236" s="26"/>
      <c r="U1236" s="26"/>
      <c r="V1236" s="26"/>
      <c r="W1236" s="26"/>
      <c r="X1236" s="26"/>
      <c r="Y1236" s="26"/>
      <c r="Z1236" s="26"/>
      <c r="AA1236" s="26"/>
      <c r="AB1236" s="26"/>
      <c r="AC1236" s="26"/>
      <c r="AD1236" s="26"/>
      <c r="AE1236" s="26"/>
      <c r="AF1236" s="26"/>
      <c r="AG1236" s="26"/>
      <c r="AH1236" s="26"/>
      <c r="AI1236" s="26"/>
      <c r="AJ1236" s="26"/>
      <c r="AK1236" s="26"/>
      <c r="AL1236" s="26"/>
      <c r="AM1236" s="26"/>
      <c r="AN1236" s="26"/>
      <c r="AO1236" s="26"/>
      <c r="AP1236" s="26"/>
      <c r="AQ1236" s="26"/>
      <c r="AR1236" s="26"/>
      <c r="AS1236" s="26"/>
      <c r="AT1236" s="26"/>
      <c r="AW1236" s="179">
        <v>47003</v>
      </c>
      <c r="AX1236">
        <v>45</v>
      </c>
      <c r="AY1236">
        <v>8</v>
      </c>
      <c r="AZ1236">
        <v>58</v>
      </c>
      <c r="BA1236">
        <v>4</v>
      </c>
    </row>
    <row r="1237" spans="15:53" hidden="1" x14ac:dyDescent="0.15">
      <c r="O1237" s="26"/>
      <c r="P1237" s="26"/>
      <c r="Q1237" s="26"/>
      <c r="R1237" s="26"/>
      <c r="S1237" s="26"/>
      <c r="T1237" s="26"/>
      <c r="U1237" s="26"/>
      <c r="V1237" s="26"/>
      <c r="W1237" s="26"/>
      <c r="X1237" s="26"/>
      <c r="Y1237" s="26"/>
      <c r="Z1237" s="26"/>
      <c r="AA1237" s="26"/>
      <c r="AB1237" s="26"/>
      <c r="AC1237" s="26"/>
      <c r="AD1237" s="26"/>
      <c r="AE1237" s="26"/>
      <c r="AF1237" s="26"/>
      <c r="AG1237" s="26"/>
      <c r="AH1237" s="26"/>
      <c r="AI1237" s="26"/>
      <c r="AJ1237" s="26"/>
      <c r="AK1237" s="26"/>
      <c r="AL1237" s="26"/>
      <c r="AM1237" s="26"/>
      <c r="AN1237" s="26"/>
      <c r="AO1237" s="26"/>
      <c r="AP1237" s="26"/>
      <c r="AQ1237" s="26"/>
      <c r="AR1237" s="26"/>
      <c r="AS1237" s="26"/>
      <c r="AT1237" s="26"/>
      <c r="AW1237" s="179">
        <v>47034</v>
      </c>
      <c r="AX1237">
        <v>45</v>
      </c>
      <c r="AY1237">
        <v>8</v>
      </c>
      <c r="AZ1237">
        <v>59</v>
      </c>
      <c r="BA1237">
        <v>3</v>
      </c>
    </row>
    <row r="1238" spans="15:53" hidden="1" x14ac:dyDescent="0.15">
      <c r="O1238" s="26"/>
      <c r="P1238" s="26"/>
      <c r="Q1238" s="26"/>
      <c r="R1238" s="26"/>
      <c r="S1238" s="26"/>
      <c r="T1238" s="26"/>
      <c r="U1238" s="26"/>
      <c r="V1238" s="26"/>
      <c r="W1238" s="26"/>
      <c r="X1238" s="26"/>
      <c r="Y1238" s="26"/>
      <c r="Z1238" s="26"/>
      <c r="AA1238" s="26"/>
      <c r="AB1238" s="26"/>
      <c r="AC1238" s="26"/>
      <c r="AD1238" s="26"/>
      <c r="AE1238" s="26"/>
      <c r="AF1238" s="26"/>
      <c r="AG1238" s="26"/>
      <c r="AH1238" s="26"/>
      <c r="AI1238" s="26"/>
      <c r="AJ1238" s="26"/>
      <c r="AK1238" s="26"/>
      <c r="AL1238" s="26"/>
      <c r="AM1238" s="26"/>
      <c r="AN1238" s="26"/>
      <c r="AO1238" s="26"/>
      <c r="AP1238" s="26"/>
      <c r="AQ1238" s="26"/>
      <c r="AR1238" s="26"/>
      <c r="AS1238" s="26"/>
      <c r="AT1238" s="26"/>
      <c r="AW1238" s="179">
        <v>47064</v>
      </c>
      <c r="AX1238">
        <v>45</v>
      </c>
      <c r="AY1238">
        <v>8</v>
      </c>
      <c r="AZ1238">
        <v>60</v>
      </c>
      <c r="BA1238">
        <v>2</v>
      </c>
    </row>
    <row r="1239" spans="15:53" hidden="1" x14ac:dyDescent="0.15">
      <c r="O1239" s="26"/>
      <c r="P1239" s="26"/>
      <c r="Q1239" s="26"/>
      <c r="R1239" s="26"/>
      <c r="S1239" s="26"/>
      <c r="T1239" s="26"/>
      <c r="U1239" s="26"/>
      <c r="V1239" s="26"/>
      <c r="W1239" s="26"/>
      <c r="X1239" s="26"/>
      <c r="Y1239" s="26"/>
      <c r="Z1239" s="26"/>
      <c r="AA1239" s="26"/>
      <c r="AB1239" s="26"/>
      <c r="AC1239" s="26"/>
      <c r="AD1239" s="26"/>
      <c r="AE1239" s="26"/>
      <c r="AF1239" s="26"/>
      <c r="AG1239" s="26"/>
      <c r="AH1239" s="26"/>
      <c r="AI1239" s="26"/>
      <c r="AJ1239" s="26"/>
      <c r="AK1239" s="26"/>
      <c r="AL1239" s="26"/>
      <c r="AM1239" s="26"/>
      <c r="AN1239" s="26"/>
      <c r="AO1239" s="26"/>
      <c r="AP1239" s="26"/>
      <c r="AQ1239" s="26"/>
      <c r="AR1239" s="26"/>
      <c r="AS1239" s="26"/>
      <c r="AT1239" s="26"/>
      <c r="AW1239" s="179">
        <v>47093</v>
      </c>
      <c r="AX1239">
        <v>45</v>
      </c>
      <c r="AY1239">
        <v>8</v>
      </c>
      <c r="AZ1239">
        <v>1</v>
      </c>
      <c r="BA1239">
        <v>1</v>
      </c>
    </row>
    <row r="1240" spans="15:53" hidden="1" x14ac:dyDescent="0.15">
      <c r="O1240" s="26"/>
      <c r="P1240" s="26"/>
      <c r="Q1240" s="26"/>
      <c r="R1240" s="26"/>
      <c r="S1240" s="26"/>
      <c r="T1240" s="26"/>
      <c r="U1240" s="26"/>
      <c r="V1240" s="26"/>
      <c r="W1240" s="26"/>
      <c r="X1240" s="26"/>
      <c r="Y1240" s="26"/>
      <c r="Z1240" s="26"/>
      <c r="AA1240" s="26"/>
      <c r="AB1240" s="26"/>
      <c r="AC1240" s="26"/>
      <c r="AD1240" s="26"/>
      <c r="AE1240" s="26"/>
      <c r="AF1240" s="26"/>
      <c r="AG1240" s="26"/>
      <c r="AH1240" s="26"/>
      <c r="AI1240" s="26"/>
      <c r="AJ1240" s="26"/>
      <c r="AK1240" s="26"/>
      <c r="AL1240" s="26"/>
      <c r="AM1240" s="26"/>
      <c r="AN1240" s="26"/>
      <c r="AO1240" s="26"/>
      <c r="AP1240" s="26"/>
      <c r="AQ1240" s="26"/>
      <c r="AR1240" s="26"/>
      <c r="AS1240" s="26"/>
      <c r="AT1240" s="26"/>
      <c r="AW1240" s="179">
        <v>47123</v>
      </c>
      <c r="AX1240">
        <v>45</v>
      </c>
      <c r="AY1240">
        <v>8</v>
      </c>
      <c r="AZ1240">
        <v>2</v>
      </c>
      <c r="BA1240">
        <v>9</v>
      </c>
    </row>
    <row r="1241" spans="15:53" hidden="1" x14ac:dyDescent="0.15">
      <c r="O1241" s="26"/>
      <c r="P1241" s="26"/>
      <c r="Q1241" s="26"/>
      <c r="R1241" s="26"/>
      <c r="S1241" s="26"/>
      <c r="T1241" s="26"/>
      <c r="U1241" s="26"/>
      <c r="V1241" s="26"/>
      <c r="W1241" s="26"/>
      <c r="X1241" s="26"/>
      <c r="Y1241" s="26"/>
      <c r="Z1241" s="26"/>
      <c r="AA1241" s="26"/>
      <c r="AB1241" s="26"/>
      <c r="AC1241" s="26"/>
      <c r="AD1241" s="26"/>
      <c r="AE1241" s="26"/>
      <c r="AF1241" s="26"/>
      <c r="AG1241" s="26"/>
      <c r="AH1241" s="26"/>
      <c r="AI1241" s="26"/>
      <c r="AJ1241" s="26"/>
      <c r="AK1241" s="26"/>
      <c r="AL1241" s="26"/>
      <c r="AM1241" s="26"/>
      <c r="AN1241" s="26"/>
      <c r="AO1241" s="26"/>
      <c r="AP1241" s="26"/>
      <c r="AQ1241" s="26"/>
      <c r="AR1241" s="26"/>
      <c r="AS1241" s="26"/>
      <c r="AT1241" s="26"/>
      <c r="AW1241" s="179">
        <v>47152</v>
      </c>
      <c r="AX1241">
        <v>46</v>
      </c>
      <c r="AY1241">
        <v>7</v>
      </c>
      <c r="AZ1241">
        <v>3</v>
      </c>
      <c r="BA1241">
        <v>8</v>
      </c>
    </row>
    <row r="1242" spans="15:53" hidden="1" x14ac:dyDescent="0.15">
      <c r="O1242" s="26"/>
      <c r="P1242" s="26"/>
      <c r="Q1242" s="26"/>
      <c r="R1242" s="26"/>
      <c r="S1242" s="26"/>
      <c r="T1242" s="26"/>
      <c r="U1242" s="26"/>
      <c r="V1242" s="26"/>
      <c r="W1242" s="26"/>
      <c r="X1242" s="26"/>
      <c r="Y1242" s="26"/>
      <c r="Z1242" s="26"/>
      <c r="AA1242" s="26"/>
      <c r="AB1242" s="26"/>
      <c r="AC1242" s="26"/>
      <c r="AD1242" s="26"/>
      <c r="AE1242" s="26"/>
      <c r="AF1242" s="26"/>
      <c r="AG1242" s="26"/>
      <c r="AH1242" s="26"/>
      <c r="AI1242" s="26"/>
      <c r="AJ1242" s="26"/>
      <c r="AK1242" s="26"/>
      <c r="AL1242" s="26"/>
      <c r="AM1242" s="26"/>
      <c r="AN1242" s="26"/>
      <c r="AO1242" s="26"/>
      <c r="AP1242" s="26"/>
      <c r="AQ1242" s="26"/>
      <c r="AR1242" s="26"/>
      <c r="AS1242" s="26"/>
      <c r="AT1242" s="26"/>
      <c r="AW1242" s="179">
        <v>47182</v>
      </c>
      <c r="AX1242">
        <v>46</v>
      </c>
      <c r="AY1242">
        <v>7</v>
      </c>
      <c r="AZ1242">
        <v>4</v>
      </c>
      <c r="BA1242">
        <v>7</v>
      </c>
    </row>
    <row r="1243" spans="15:53" hidden="1" x14ac:dyDescent="0.15">
      <c r="O1243" s="26"/>
      <c r="P1243" s="26"/>
      <c r="Q1243" s="26"/>
      <c r="R1243" s="26"/>
      <c r="S1243" s="26"/>
      <c r="T1243" s="26"/>
      <c r="U1243" s="26"/>
      <c r="V1243" s="26"/>
      <c r="W1243" s="26"/>
      <c r="X1243" s="26"/>
      <c r="Y1243" s="26"/>
      <c r="Z1243" s="26"/>
      <c r="AA1243" s="26"/>
      <c r="AB1243" s="26"/>
      <c r="AC1243" s="26"/>
      <c r="AD1243" s="26"/>
      <c r="AE1243" s="26"/>
      <c r="AF1243" s="26"/>
      <c r="AG1243" s="26"/>
      <c r="AH1243" s="26"/>
      <c r="AI1243" s="26"/>
      <c r="AJ1243" s="26"/>
      <c r="AK1243" s="26"/>
      <c r="AL1243" s="26"/>
      <c r="AM1243" s="26"/>
      <c r="AN1243" s="26"/>
      <c r="AO1243" s="26"/>
      <c r="AP1243" s="26"/>
      <c r="AQ1243" s="26"/>
      <c r="AR1243" s="26"/>
      <c r="AS1243" s="26"/>
      <c r="AT1243" s="26"/>
      <c r="AW1243" s="179">
        <v>47212</v>
      </c>
      <c r="AX1243">
        <v>46</v>
      </c>
      <c r="AY1243">
        <v>7</v>
      </c>
      <c r="AZ1243">
        <v>5</v>
      </c>
      <c r="BA1243">
        <v>6</v>
      </c>
    </row>
    <row r="1244" spans="15:53" hidden="1" x14ac:dyDescent="0.15">
      <c r="O1244" s="26"/>
      <c r="P1244" s="26"/>
      <c r="Q1244" s="26"/>
      <c r="R1244" s="26"/>
      <c r="S1244" s="26"/>
      <c r="T1244" s="26"/>
      <c r="U1244" s="26"/>
      <c r="V1244" s="26"/>
      <c r="W1244" s="26"/>
      <c r="X1244" s="26"/>
      <c r="Y1244" s="26"/>
      <c r="Z1244" s="26"/>
      <c r="AA1244" s="26"/>
      <c r="AB1244" s="26"/>
      <c r="AC1244" s="26"/>
      <c r="AD1244" s="26"/>
      <c r="AE1244" s="26"/>
      <c r="AF1244" s="26"/>
      <c r="AG1244" s="26"/>
      <c r="AH1244" s="26"/>
      <c r="AI1244" s="26"/>
      <c r="AJ1244" s="26"/>
      <c r="AK1244" s="26"/>
      <c r="AL1244" s="26"/>
      <c r="AM1244" s="26"/>
      <c r="AN1244" s="26"/>
      <c r="AO1244" s="26"/>
      <c r="AP1244" s="26"/>
      <c r="AQ1244" s="26"/>
      <c r="AR1244" s="26"/>
      <c r="AS1244" s="26"/>
      <c r="AT1244" s="26"/>
      <c r="AW1244" s="179">
        <v>47243</v>
      </c>
      <c r="AX1244">
        <v>46</v>
      </c>
      <c r="AY1244">
        <v>7</v>
      </c>
      <c r="AZ1244">
        <v>6</v>
      </c>
      <c r="BA1244">
        <v>5</v>
      </c>
    </row>
    <row r="1245" spans="15:53" hidden="1" x14ac:dyDescent="0.15">
      <c r="O1245" s="26"/>
      <c r="P1245" s="26"/>
      <c r="Q1245" s="26"/>
      <c r="R1245" s="26"/>
      <c r="S1245" s="26"/>
      <c r="T1245" s="26"/>
      <c r="U1245" s="26"/>
      <c r="V1245" s="26"/>
      <c r="W1245" s="26"/>
      <c r="X1245" s="26"/>
      <c r="Y1245" s="26"/>
      <c r="Z1245" s="26"/>
      <c r="AA1245" s="26"/>
      <c r="AB1245" s="26"/>
      <c r="AC1245" s="26"/>
      <c r="AD1245" s="26"/>
      <c r="AE1245" s="26"/>
      <c r="AF1245" s="26"/>
      <c r="AG1245" s="26"/>
      <c r="AH1245" s="26"/>
      <c r="AI1245" s="26"/>
      <c r="AJ1245" s="26"/>
      <c r="AK1245" s="26"/>
      <c r="AL1245" s="26"/>
      <c r="AM1245" s="26"/>
      <c r="AN1245" s="26"/>
      <c r="AO1245" s="26"/>
      <c r="AP1245" s="26"/>
      <c r="AQ1245" s="26"/>
      <c r="AR1245" s="26"/>
      <c r="AS1245" s="26"/>
      <c r="AT1245" s="26"/>
      <c r="AW1245" s="179">
        <v>47274</v>
      </c>
      <c r="AX1245">
        <v>46</v>
      </c>
      <c r="AY1245">
        <v>7</v>
      </c>
      <c r="AZ1245">
        <v>7</v>
      </c>
      <c r="BA1245">
        <v>4</v>
      </c>
    </row>
    <row r="1246" spans="15:53" hidden="1" x14ac:dyDescent="0.15">
      <c r="O1246" s="26"/>
      <c r="P1246" s="26"/>
      <c r="Q1246" s="26"/>
      <c r="R1246" s="26"/>
      <c r="S1246" s="26"/>
      <c r="T1246" s="26"/>
      <c r="U1246" s="26"/>
      <c r="V1246" s="26"/>
      <c r="W1246" s="26"/>
      <c r="X1246" s="26"/>
      <c r="Y1246" s="26"/>
      <c r="Z1246" s="26"/>
      <c r="AA1246" s="26"/>
      <c r="AB1246" s="26"/>
      <c r="AC1246" s="26"/>
      <c r="AD1246" s="26"/>
      <c r="AE1246" s="26"/>
      <c r="AF1246" s="26"/>
      <c r="AG1246" s="26"/>
      <c r="AH1246" s="26"/>
      <c r="AI1246" s="26"/>
      <c r="AJ1246" s="26"/>
      <c r="AK1246" s="26"/>
      <c r="AL1246" s="26"/>
      <c r="AM1246" s="26"/>
      <c r="AN1246" s="26"/>
      <c r="AO1246" s="26"/>
      <c r="AP1246" s="26"/>
      <c r="AQ1246" s="26"/>
      <c r="AR1246" s="26"/>
      <c r="AS1246" s="26"/>
      <c r="AT1246" s="26"/>
      <c r="AW1246" s="179">
        <v>47306</v>
      </c>
      <c r="AX1246">
        <v>46</v>
      </c>
      <c r="AY1246">
        <v>7</v>
      </c>
      <c r="AZ1246">
        <v>8</v>
      </c>
      <c r="BA1246">
        <v>3</v>
      </c>
    </row>
    <row r="1247" spans="15:53" hidden="1" x14ac:dyDescent="0.15">
      <c r="O1247" s="26"/>
      <c r="P1247" s="26"/>
      <c r="Q1247" s="26"/>
      <c r="R1247" s="26"/>
      <c r="S1247" s="26"/>
      <c r="T1247" s="26"/>
      <c r="U1247" s="26"/>
      <c r="V1247" s="26"/>
      <c r="W1247" s="26"/>
      <c r="X1247" s="26"/>
      <c r="Y1247" s="26"/>
      <c r="Z1247" s="26"/>
      <c r="AA1247" s="26"/>
      <c r="AB1247" s="26"/>
      <c r="AC1247" s="26"/>
      <c r="AD1247" s="26"/>
      <c r="AE1247" s="26"/>
      <c r="AF1247" s="26"/>
      <c r="AG1247" s="26"/>
      <c r="AH1247" s="26"/>
      <c r="AI1247" s="26"/>
      <c r="AJ1247" s="26"/>
      <c r="AK1247" s="26"/>
      <c r="AL1247" s="26"/>
      <c r="AM1247" s="26"/>
      <c r="AN1247" s="26"/>
      <c r="AO1247" s="26"/>
      <c r="AP1247" s="26"/>
      <c r="AQ1247" s="26"/>
      <c r="AR1247" s="26"/>
      <c r="AS1247" s="26"/>
      <c r="AT1247" s="26"/>
      <c r="AW1247" s="179">
        <v>47337</v>
      </c>
      <c r="AX1247">
        <v>46</v>
      </c>
      <c r="AY1247">
        <v>7</v>
      </c>
      <c r="AZ1247">
        <v>9</v>
      </c>
      <c r="BA1247">
        <v>2</v>
      </c>
    </row>
    <row r="1248" spans="15:53" hidden="1" x14ac:dyDescent="0.15">
      <c r="O1248" s="26"/>
      <c r="P1248" s="26"/>
      <c r="Q1248" s="26"/>
      <c r="R1248" s="26"/>
      <c r="S1248" s="26"/>
      <c r="T1248" s="26"/>
      <c r="U1248" s="26"/>
      <c r="V1248" s="26"/>
      <c r="W1248" s="26"/>
      <c r="X1248" s="26"/>
      <c r="Y1248" s="26"/>
      <c r="Z1248" s="26"/>
      <c r="AA1248" s="26"/>
      <c r="AB1248" s="26"/>
      <c r="AC1248" s="26"/>
      <c r="AD1248" s="26"/>
      <c r="AE1248" s="26"/>
      <c r="AF1248" s="26"/>
      <c r="AG1248" s="26"/>
      <c r="AH1248" s="26"/>
      <c r="AI1248" s="26"/>
      <c r="AJ1248" s="26"/>
      <c r="AK1248" s="26"/>
      <c r="AL1248" s="26"/>
      <c r="AM1248" s="26"/>
      <c r="AN1248" s="26"/>
      <c r="AO1248" s="26"/>
      <c r="AP1248" s="26"/>
      <c r="AQ1248" s="26"/>
      <c r="AR1248" s="26"/>
      <c r="AS1248" s="26"/>
      <c r="AT1248" s="26"/>
      <c r="AW1248" s="179">
        <v>47368</v>
      </c>
      <c r="AX1248">
        <v>46</v>
      </c>
      <c r="AY1248">
        <v>7</v>
      </c>
      <c r="AZ1248">
        <v>10</v>
      </c>
      <c r="BA1248">
        <v>1</v>
      </c>
    </row>
    <row r="1249" spans="15:53" hidden="1" x14ac:dyDescent="0.15">
      <c r="O1249" s="26"/>
      <c r="P1249" s="26"/>
      <c r="Q1249" s="26"/>
      <c r="R1249" s="26"/>
      <c r="S1249" s="26"/>
      <c r="T1249" s="26"/>
      <c r="U1249" s="26"/>
      <c r="V1249" s="26"/>
      <c r="W1249" s="26"/>
      <c r="X1249" s="26"/>
      <c r="Y1249" s="26"/>
      <c r="Z1249" s="26"/>
      <c r="AA1249" s="26"/>
      <c r="AB1249" s="26"/>
      <c r="AC1249" s="26"/>
      <c r="AD1249" s="26"/>
      <c r="AE1249" s="26"/>
      <c r="AF1249" s="26"/>
      <c r="AG1249" s="26"/>
      <c r="AH1249" s="26"/>
      <c r="AI1249" s="26"/>
      <c r="AJ1249" s="26"/>
      <c r="AK1249" s="26"/>
      <c r="AL1249" s="26"/>
      <c r="AM1249" s="26"/>
      <c r="AN1249" s="26"/>
      <c r="AO1249" s="26"/>
      <c r="AP1249" s="26"/>
      <c r="AQ1249" s="26"/>
      <c r="AR1249" s="26"/>
      <c r="AS1249" s="26"/>
      <c r="AT1249" s="26"/>
      <c r="AW1249" s="179">
        <v>47399</v>
      </c>
      <c r="AX1249">
        <v>46</v>
      </c>
      <c r="AY1249">
        <v>7</v>
      </c>
      <c r="AZ1249">
        <v>11</v>
      </c>
      <c r="BA1249">
        <v>9</v>
      </c>
    </row>
    <row r="1250" spans="15:53" hidden="1" x14ac:dyDescent="0.15">
      <c r="O1250" s="26"/>
      <c r="P1250" s="26"/>
      <c r="Q1250" s="26"/>
      <c r="R1250" s="26"/>
      <c r="S1250" s="26"/>
      <c r="T1250" s="26"/>
      <c r="U1250" s="26"/>
      <c r="V1250" s="26"/>
      <c r="W1250" s="26"/>
      <c r="X1250" s="26"/>
      <c r="Y1250" s="26"/>
      <c r="Z1250" s="26"/>
      <c r="AA1250" s="26"/>
      <c r="AB1250" s="26"/>
      <c r="AC1250" s="26"/>
      <c r="AD1250" s="26"/>
      <c r="AE1250" s="26"/>
      <c r="AF1250" s="26"/>
      <c r="AG1250" s="26"/>
      <c r="AH1250" s="26"/>
      <c r="AI1250" s="26"/>
      <c r="AJ1250" s="26"/>
      <c r="AK1250" s="26"/>
      <c r="AL1250" s="26"/>
      <c r="AM1250" s="26"/>
      <c r="AN1250" s="26"/>
      <c r="AO1250" s="26"/>
      <c r="AP1250" s="26"/>
      <c r="AQ1250" s="26"/>
      <c r="AR1250" s="26"/>
      <c r="AS1250" s="26"/>
      <c r="AT1250" s="26"/>
      <c r="AW1250" s="179">
        <v>47429</v>
      </c>
      <c r="AX1250">
        <v>46</v>
      </c>
      <c r="AY1250">
        <v>7</v>
      </c>
      <c r="AZ1250">
        <v>12</v>
      </c>
      <c r="BA1250">
        <v>8</v>
      </c>
    </row>
    <row r="1251" spans="15:53" hidden="1" x14ac:dyDescent="0.15">
      <c r="O1251" s="26"/>
      <c r="P1251" s="26"/>
      <c r="Q1251" s="26"/>
      <c r="R1251" s="26"/>
      <c r="S1251" s="26"/>
      <c r="T1251" s="26"/>
      <c r="U1251" s="26"/>
      <c r="V1251" s="26"/>
      <c r="W1251" s="26"/>
      <c r="X1251" s="26"/>
      <c r="Y1251" s="26"/>
      <c r="Z1251" s="26"/>
      <c r="AA1251" s="26"/>
      <c r="AB1251" s="26"/>
      <c r="AC1251" s="26"/>
      <c r="AD1251" s="26"/>
      <c r="AE1251" s="26"/>
      <c r="AF1251" s="26"/>
      <c r="AG1251" s="26"/>
      <c r="AH1251" s="26"/>
      <c r="AI1251" s="26"/>
      <c r="AJ1251" s="26"/>
      <c r="AK1251" s="26"/>
      <c r="AL1251" s="26"/>
      <c r="AM1251" s="26"/>
      <c r="AN1251" s="26"/>
      <c r="AO1251" s="26"/>
      <c r="AP1251" s="26"/>
      <c r="AQ1251" s="26"/>
      <c r="AR1251" s="26"/>
      <c r="AS1251" s="26"/>
      <c r="AT1251" s="26"/>
      <c r="AW1251" s="179">
        <v>47459</v>
      </c>
      <c r="AX1251">
        <v>46</v>
      </c>
      <c r="AY1251">
        <v>7</v>
      </c>
      <c r="AZ1251">
        <v>13</v>
      </c>
      <c r="BA1251">
        <v>7</v>
      </c>
    </row>
    <row r="1252" spans="15:53" hidden="1" x14ac:dyDescent="0.15">
      <c r="O1252" s="26"/>
      <c r="P1252" s="26"/>
      <c r="Q1252" s="26"/>
      <c r="R1252" s="26"/>
      <c r="S1252" s="26"/>
      <c r="T1252" s="26"/>
      <c r="U1252" s="26"/>
      <c r="V1252" s="26"/>
      <c r="W1252" s="26"/>
      <c r="X1252" s="26"/>
      <c r="Y1252" s="26"/>
      <c r="Z1252" s="26"/>
      <c r="AA1252" s="26"/>
      <c r="AB1252" s="26"/>
      <c r="AC1252" s="26"/>
      <c r="AD1252" s="26"/>
      <c r="AE1252" s="26"/>
      <c r="AF1252" s="26"/>
      <c r="AG1252" s="26"/>
      <c r="AH1252" s="26"/>
      <c r="AI1252" s="26"/>
      <c r="AJ1252" s="26"/>
      <c r="AK1252" s="26"/>
      <c r="AL1252" s="26"/>
      <c r="AM1252" s="26"/>
      <c r="AN1252" s="26"/>
      <c r="AO1252" s="26"/>
      <c r="AP1252" s="26"/>
      <c r="AQ1252" s="26"/>
      <c r="AR1252" s="26"/>
      <c r="AS1252" s="26"/>
      <c r="AT1252" s="26"/>
      <c r="AW1252" s="179">
        <v>47488</v>
      </c>
      <c r="AX1252">
        <v>46</v>
      </c>
      <c r="AY1252">
        <v>7</v>
      </c>
      <c r="AZ1252">
        <v>14</v>
      </c>
      <c r="BA1252">
        <v>6</v>
      </c>
    </row>
    <row r="1253" spans="15:53" hidden="1" x14ac:dyDescent="0.15">
      <c r="O1253" s="26"/>
      <c r="P1253" s="26"/>
      <c r="Q1253" s="26"/>
      <c r="R1253" s="26"/>
      <c r="S1253" s="26"/>
      <c r="T1253" s="26"/>
      <c r="U1253" s="26"/>
      <c r="V1253" s="26"/>
      <c r="W1253" s="26"/>
      <c r="X1253" s="26"/>
      <c r="Y1253" s="26"/>
      <c r="Z1253" s="26"/>
      <c r="AA1253" s="26"/>
      <c r="AB1253" s="26"/>
      <c r="AC1253" s="26"/>
      <c r="AD1253" s="26"/>
      <c r="AE1253" s="26"/>
      <c r="AF1253" s="26"/>
      <c r="AG1253" s="26"/>
      <c r="AH1253" s="26"/>
      <c r="AI1253" s="26"/>
      <c r="AJ1253" s="26"/>
      <c r="AK1253" s="26"/>
      <c r="AL1253" s="26"/>
      <c r="AM1253" s="26"/>
      <c r="AN1253" s="26"/>
      <c r="AO1253" s="26"/>
      <c r="AP1253" s="26"/>
      <c r="AQ1253" s="26"/>
      <c r="AR1253" s="26"/>
      <c r="AS1253" s="26"/>
      <c r="AT1253" s="26"/>
      <c r="AW1253" s="179">
        <v>47518</v>
      </c>
      <c r="AX1253">
        <v>47</v>
      </c>
      <c r="AY1253">
        <v>6</v>
      </c>
      <c r="AZ1253">
        <v>15</v>
      </c>
      <c r="BA1253">
        <v>5</v>
      </c>
    </row>
    <row r="1254" spans="15:53" hidden="1" x14ac:dyDescent="0.15">
      <c r="O1254" s="26"/>
      <c r="P1254" s="26"/>
      <c r="Q1254" s="26"/>
      <c r="R1254" s="26"/>
      <c r="S1254" s="26"/>
      <c r="T1254" s="26"/>
      <c r="U1254" s="26"/>
      <c r="V1254" s="26"/>
      <c r="W1254" s="26"/>
      <c r="X1254" s="26"/>
      <c r="Y1254" s="26"/>
      <c r="Z1254" s="26"/>
      <c r="AA1254" s="26"/>
      <c r="AB1254" s="26"/>
      <c r="AC1254" s="26"/>
      <c r="AD1254" s="26"/>
      <c r="AE1254" s="26"/>
      <c r="AF1254" s="26"/>
      <c r="AG1254" s="26"/>
      <c r="AH1254" s="26"/>
      <c r="AI1254" s="26"/>
      <c r="AJ1254" s="26"/>
      <c r="AK1254" s="26"/>
      <c r="AL1254" s="26"/>
      <c r="AM1254" s="26"/>
      <c r="AN1254" s="26"/>
      <c r="AO1254" s="26"/>
      <c r="AP1254" s="26"/>
      <c r="AQ1254" s="26"/>
      <c r="AR1254" s="26"/>
      <c r="AS1254" s="26"/>
      <c r="AT1254" s="26"/>
      <c r="AW1254" s="179">
        <v>47547</v>
      </c>
      <c r="AX1254">
        <v>47</v>
      </c>
      <c r="AY1254">
        <v>6</v>
      </c>
      <c r="AZ1254">
        <v>16</v>
      </c>
      <c r="BA1254">
        <v>4</v>
      </c>
    </row>
    <row r="1255" spans="15:53" hidden="1" x14ac:dyDescent="0.15">
      <c r="O1255" s="26"/>
      <c r="P1255" s="26"/>
      <c r="Q1255" s="26"/>
      <c r="R1255" s="26"/>
      <c r="S1255" s="26"/>
      <c r="T1255" s="26"/>
      <c r="U1255" s="26"/>
      <c r="V1255" s="26"/>
      <c r="W1255" s="26"/>
      <c r="X1255" s="26"/>
      <c r="Y1255" s="26"/>
      <c r="Z1255" s="26"/>
      <c r="AA1255" s="26"/>
      <c r="AB1255" s="26"/>
      <c r="AC1255" s="26"/>
      <c r="AD1255" s="26"/>
      <c r="AE1255" s="26"/>
      <c r="AF1255" s="26"/>
      <c r="AG1255" s="26"/>
      <c r="AH1255" s="26"/>
      <c r="AI1255" s="26"/>
      <c r="AJ1255" s="26"/>
      <c r="AK1255" s="26"/>
      <c r="AL1255" s="26"/>
      <c r="AM1255" s="26"/>
      <c r="AN1255" s="26"/>
      <c r="AO1255" s="26"/>
      <c r="AP1255" s="26"/>
      <c r="AQ1255" s="26"/>
      <c r="AR1255" s="26"/>
      <c r="AS1255" s="26"/>
      <c r="AT1255" s="26"/>
      <c r="AW1255" s="179">
        <v>47578</v>
      </c>
      <c r="AX1255">
        <v>47</v>
      </c>
      <c r="AY1255">
        <v>6</v>
      </c>
      <c r="AZ1255">
        <v>17</v>
      </c>
      <c r="BA1255">
        <v>3</v>
      </c>
    </row>
    <row r="1256" spans="15:53" hidden="1" x14ac:dyDescent="0.15">
      <c r="O1256" s="26"/>
      <c r="P1256" s="26"/>
      <c r="Q1256" s="26"/>
      <c r="R1256" s="26"/>
      <c r="S1256" s="26"/>
      <c r="T1256" s="26"/>
      <c r="U1256" s="26"/>
      <c r="V1256" s="26"/>
      <c r="W1256" s="26"/>
      <c r="X1256" s="26"/>
      <c r="Y1256" s="26"/>
      <c r="Z1256" s="26"/>
      <c r="AA1256" s="26"/>
      <c r="AB1256" s="26"/>
      <c r="AC1256" s="26"/>
      <c r="AD1256" s="26"/>
      <c r="AE1256" s="26"/>
      <c r="AF1256" s="26"/>
      <c r="AG1256" s="26"/>
      <c r="AH1256" s="26"/>
      <c r="AI1256" s="26"/>
      <c r="AJ1256" s="26"/>
      <c r="AK1256" s="26"/>
      <c r="AL1256" s="26"/>
      <c r="AM1256" s="26"/>
      <c r="AN1256" s="26"/>
      <c r="AO1256" s="26"/>
      <c r="AP1256" s="26"/>
      <c r="AQ1256" s="26"/>
      <c r="AR1256" s="26"/>
      <c r="AS1256" s="26"/>
      <c r="AT1256" s="26"/>
      <c r="AW1256" s="179">
        <v>47608</v>
      </c>
      <c r="AX1256">
        <v>47</v>
      </c>
      <c r="AY1256">
        <v>6</v>
      </c>
      <c r="AZ1256">
        <v>18</v>
      </c>
      <c r="BA1256">
        <v>2</v>
      </c>
    </row>
    <row r="1257" spans="15:53" hidden="1" x14ac:dyDescent="0.15">
      <c r="O1257" s="26"/>
      <c r="P1257" s="26"/>
      <c r="Q1257" s="26"/>
      <c r="R1257" s="26"/>
      <c r="S1257" s="26"/>
      <c r="T1257" s="26"/>
      <c r="U1257" s="26"/>
      <c r="V1257" s="26"/>
      <c r="W1257" s="26"/>
      <c r="X1257" s="26"/>
      <c r="Y1257" s="26"/>
      <c r="Z1257" s="26"/>
      <c r="AA1257" s="26"/>
      <c r="AB1257" s="26"/>
      <c r="AC1257" s="26"/>
      <c r="AD1257" s="26"/>
      <c r="AE1257" s="26"/>
      <c r="AF1257" s="26"/>
      <c r="AG1257" s="26"/>
      <c r="AH1257" s="26"/>
      <c r="AI1257" s="26"/>
      <c r="AJ1257" s="26"/>
      <c r="AK1257" s="26"/>
      <c r="AL1257" s="26"/>
      <c r="AM1257" s="26"/>
      <c r="AN1257" s="26"/>
      <c r="AO1257" s="26"/>
      <c r="AP1257" s="26"/>
      <c r="AQ1257" s="26"/>
      <c r="AR1257" s="26"/>
      <c r="AS1257" s="26"/>
      <c r="AT1257" s="26"/>
      <c r="AW1257" s="179">
        <v>47639</v>
      </c>
      <c r="AX1257">
        <v>47</v>
      </c>
      <c r="AY1257">
        <v>6</v>
      </c>
      <c r="AZ1257">
        <v>19</v>
      </c>
      <c r="BA1257">
        <v>1</v>
      </c>
    </row>
    <row r="1258" spans="15:53" hidden="1" x14ac:dyDescent="0.15">
      <c r="O1258" s="26"/>
      <c r="P1258" s="26"/>
      <c r="Q1258" s="26"/>
      <c r="R1258" s="26"/>
      <c r="S1258" s="26"/>
      <c r="T1258" s="26"/>
      <c r="U1258" s="26"/>
      <c r="V1258" s="26"/>
      <c r="W1258" s="26"/>
      <c r="X1258" s="26"/>
      <c r="Y1258" s="26"/>
      <c r="Z1258" s="26"/>
      <c r="AA1258" s="26"/>
      <c r="AB1258" s="26"/>
      <c r="AC1258" s="26"/>
      <c r="AD1258" s="26"/>
      <c r="AE1258" s="26"/>
      <c r="AF1258" s="26"/>
      <c r="AG1258" s="26"/>
      <c r="AH1258" s="26"/>
      <c r="AI1258" s="26"/>
      <c r="AJ1258" s="26"/>
      <c r="AK1258" s="26"/>
      <c r="AL1258" s="26"/>
      <c r="AM1258" s="26"/>
      <c r="AN1258" s="26"/>
      <c r="AO1258" s="26"/>
      <c r="AP1258" s="26"/>
      <c r="AQ1258" s="26"/>
      <c r="AR1258" s="26"/>
      <c r="AS1258" s="26"/>
      <c r="AT1258" s="26"/>
      <c r="AW1258" s="179">
        <v>47671</v>
      </c>
      <c r="AX1258">
        <v>47</v>
      </c>
      <c r="AY1258">
        <v>6</v>
      </c>
      <c r="AZ1258">
        <v>20</v>
      </c>
      <c r="BA1258">
        <v>9</v>
      </c>
    </row>
    <row r="1259" spans="15:53" hidden="1" x14ac:dyDescent="0.15">
      <c r="O1259" s="26"/>
      <c r="P1259" s="26"/>
      <c r="Q1259" s="26"/>
      <c r="R1259" s="26"/>
      <c r="S1259" s="26"/>
      <c r="T1259" s="26"/>
      <c r="U1259" s="26"/>
      <c r="V1259" s="26"/>
      <c r="W1259" s="26"/>
      <c r="X1259" s="26"/>
      <c r="Y1259" s="26"/>
      <c r="Z1259" s="26"/>
      <c r="AA1259" s="26"/>
      <c r="AB1259" s="26"/>
      <c r="AC1259" s="26"/>
      <c r="AD1259" s="26"/>
      <c r="AE1259" s="26"/>
      <c r="AF1259" s="26"/>
      <c r="AG1259" s="26"/>
      <c r="AH1259" s="26"/>
      <c r="AI1259" s="26"/>
      <c r="AJ1259" s="26"/>
      <c r="AK1259" s="26"/>
      <c r="AL1259" s="26"/>
      <c r="AM1259" s="26"/>
      <c r="AN1259" s="26"/>
      <c r="AO1259" s="26"/>
      <c r="AP1259" s="26"/>
      <c r="AQ1259" s="26"/>
      <c r="AR1259" s="26"/>
      <c r="AS1259" s="26"/>
      <c r="AT1259" s="26"/>
      <c r="AW1259" s="179">
        <v>47702</v>
      </c>
      <c r="AX1259">
        <v>47</v>
      </c>
      <c r="AY1259">
        <v>6</v>
      </c>
      <c r="AZ1259">
        <v>21</v>
      </c>
      <c r="BA1259">
        <v>8</v>
      </c>
    </row>
    <row r="1260" spans="15:53" hidden="1" x14ac:dyDescent="0.15">
      <c r="O1260" s="26"/>
      <c r="P1260" s="26"/>
      <c r="Q1260" s="26"/>
      <c r="R1260" s="26"/>
      <c r="S1260" s="26"/>
      <c r="T1260" s="26"/>
      <c r="U1260" s="26"/>
      <c r="V1260" s="26"/>
      <c r="W1260" s="26"/>
      <c r="X1260" s="26"/>
      <c r="Y1260" s="26"/>
      <c r="Z1260" s="26"/>
      <c r="AA1260" s="26"/>
      <c r="AB1260" s="26"/>
      <c r="AC1260" s="26"/>
      <c r="AD1260" s="26"/>
      <c r="AE1260" s="26"/>
      <c r="AF1260" s="26"/>
      <c r="AG1260" s="26"/>
      <c r="AH1260" s="26"/>
      <c r="AI1260" s="26"/>
      <c r="AJ1260" s="26"/>
      <c r="AK1260" s="26"/>
      <c r="AL1260" s="26"/>
      <c r="AM1260" s="26"/>
      <c r="AN1260" s="26"/>
      <c r="AO1260" s="26"/>
      <c r="AP1260" s="26"/>
      <c r="AQ1260" s="26"/>
      <c r="AR1260" s="26"/>
      <c r="AS1260" s="26"/>
      <c r="AT1260" s="26"/>
      <c r="AW1260" s="179">
        <v>47733</v>
      </c>
      <c r="AX1260">
        <v>47</v>
      </c>
      <c r="AY1260">
        <v>6</v>
      </c>
      <c r="AZ1260">
        <v>22</v>
      </c>
      <c r="BA1260">
        <v>7</v>
      </c>
    </row>
    <row r="1261" spans="15:53" hidden="1" x14ac:dyDescent="0.15">
      <c r="O1261" s="26"/>
      <c r="P1261" s="26"/>
      <c r="Q1261" s="26"/>
      <c r="R1261" s="26"/>
      <c r="S1261" s="26"/>
      <c r="T1261" s="26"/>
      <c r="U1261" s="26"/>
      <c r="V1261" s="26"/>
      <c r="W1261" s="26"/>
      <c r="X1261" s="26"/>
      <c r="Y1261" s="26"/>
      <c r="Z1261" s="26"/>
      <c r="AA1261" s="26"/>
      <c r="AB1261" s="26"/>
      <c r="AC1261" s="26"/>
      <c r="AD1261" s="26"/>
      <c r="AE1261" s="26"/>
      <c r="AF1261" s="26"/>
      <c r="AG1261" s="26"/>
      <c r="AH1261" s="26"/>
      <c r="AI1261" s="26"/>
      <c r="AJ1261" s="26"/>
      <c r="AK1261" s="26"/>
      <c r="AL1261" s="26"/>
      <c r="AM1261" s="26"/>
      <c r="AN1261" s="26"/>
      <c r="AO1261" s="26"/>
      <c r="AP1261" s="26"/>
      <c r="AQ1261" s="26"/>
      <c r="AR1261" s="26"/>
      <c r="AS1261" s="26"/>
      <c r="AT1261" s="26"/>
      <c r="AW1261" s="179">
        <v>47764</v>
      </c>
      <c r="AX1261">
        <v>47</v>
      </c>
      <c r="AY1261">
        <v>6</v>
      </c>
      <c r="AZ1261">
        <v>23</v>
      </c>
      <c r="BA1261">
        <v>6</v>
      </c>
    </row>
    <row r="1262" spans="15:53" hidden="1" x14ac:dyDescent="0.15">
      <c r="O1262" s="26"/>
      <c r="P1262" s="26"/>
      <c r="Q1262" s="26"/>
      <c r="R1262" s="26"/>
      <c r="S1262" s="26"/>
      <c r="T1262" s="26"/>
      <c r="U1262" s="26"/>
      <c r="V1262" s="26"/>
      <c r="W1262" s="26"/>
      <c r="X1262" s="26"/>
      <c r="Y1262" s="26"/>
      <c r="Z1262" s="26"/>
      <c r="AA1262" s="26"/>
      <c r="AB1262" s="26"/>
      <c r="AC1262" s="26"/>
      <c r="AD1262" s="26"/>
      <c r="AE1262" s="26"/>
      <c r="AF1262" s="26"/>
      <c r="AG1262" s="26"/>
      <c r="AH1262" s="26"/>
      <c r="AI1262" s="26"/>
      <c r="AJ1262" s="26"/>
      <c r="AK1262" s="26"/>
      <c r="AL1262" s="26"/>
      <c r="AM1262" s="26"/>
      <c r="AN1262" s="26"/>
      <c r="AO1262" s="26"/>
      <c r="AP1262" s="26"/>
      <c r="AQ1262" s="26"/>
      <c r="AR1262" s="26"/>
      <c r="AS1262" s="26"/>
      <c r="AT1262" s="26"/>
      <c r="AW1262" s="179">
        <v>47794</v>
      </c>
      <c r="AX1262">
        <v>47</v>
      </c>
      <c r="AY1262">
        <v>6</v>
      </c>
      <c r="AZ1262">
        <v>24</v>
      </c>
      <c r="BA1262">
        <v>5</v>
      </c>
    </row>
    <row r="1263" spans="15:53" hidden="1" x14ac:dyDescent="0.15">
      <c r="O1263" s="26"/>
      <c r="P1263" s="26"/>
      <c r="Q1263" s="26"/>
      <c r="R1263" s="26"/>
      <c r="S1263" s="26"/>
      <c r="T1263" s="26"/>
      <c r="U1263" s="26"/>
      <c r="V1263" s="26"/>
      <c r="W1263" s="26"/>
      <c r="X1263" s="26"/>
      <c r="Y1263" s="26"/>
      <c r="Z1263" s="26"/>
      <c r="AA1263" s="26"/>
      <c r="AB1263" s="26"/>
      <c r="AC1263" s="26"/>
      <c r="AD1263" s="26"/>
      <c r="AE1263" s="26"/>
      <c r="AF1263" s="26"/>
      <c r="AG1263" s="26"/>
      <c r="AH1263" s="26"/>
      <c r="AI1263" s="26"/>
      <c r="AJ1263" s="26"/>
      <c r="AK1263" s="26"/>
      <c r="AL1263" s="26"/>
      <c r="AM1263" s="26"/>
      <c r="AN1263" s="26"/>
      <c r="AO1263" s="26"/>
      <c r="AP1263" s="26"/>
      <c r="AQ1263" s="26"/>
      <c r="AR1263" s="26"/>
      <c r="AS1263" s="26"/>
      <c r="AT1263" s="26"/>
      <c r="AW1263" s="179">
        <v>47824</v>
      </c>
      <c r="AX1263">
        <v>47</v>
      </c>
      <c r="AY1263">
        <v>6</v>
      </c>
      <c r="AZ1263">
        <v>25</v>
      </c>
      <c r="BA1263">
        <v>4</v>
      </c>
    </row>
    <row r="1264" spans="15:53" hidden="1" x14ac:dyDescent="0.15">
      <c r="O1264" s="26"/>
      <c r="P1264" s="26"/>
      <c r="Q1264" s="26"/>
      <c r="R1264" s="26"/>
      <c r="S1264" s="26"/>
      <c r="T1264" s="26"/>
      <c r="U1264" s="26"/>
      <c r="V1264" s="26"/>
      <c r="W1264" s="26"/>
      <c r="X1264" s="26"/>
      <c r="Y1264" s="26"/>
      <c r="Z1264" s="26"/>
      <c r="AA1264" s="26"/>
      <c r="AB1264" s="26"/>
      <c r="AC1264" s="26"/>
      <c r="AD1264" s="26"/>
      <c r="AE1264" s="26"/>
      <c r="AF1264" s="26"/>
      <c r="AG1264" s="26"/>
      <c r="AH1264" s="26"/>
      <c r="AI1264" s="26"/>
      <c r="AJ1264" s="26"/>
      <c r="AK1264" s="26"/>
      <c r="AL1264" s="26"/>
      <c r="AM1264" s="26"/>
      <c r="AN1264" s="26"/>
      <c r="AO1264" s="26"/>
      <c r="AP1264" s="26"/>
      <c r="AQ1264" s="26"/>
      <c r="AR1264" s="26"/>
      <c r="AS1264" s="26"/>
      <c r="AT1264" s="26"/>
      <c r="AV1264" s="180"/>
      <c r="AW1264" s="179">
        <v>47853</v>
      </c>
      <c r="AX1264" s="38">
        <v>47</v>
      </c>
      <c r="AY1264">
        <v>6</v>
      </c>
      <c r="AZ1264">
        <v>26</v>
      </c>
      <c r="BA1264">
        <v>3</v>
      </c>
    </row>
    <row r="1265" spans="49:53" hidden="1" x14ac:dyDescent="0.15">
      <c r="AW1265" s="179">
        <v>47883</v>
      </c>
      <c r="AX1265" s="38">
        <v>48</v>
      </c>
      <c r="AY1265">
        <v>5</v>
      </c>
      <c r="AZ1265">
        <v>27</v>
      </c>
      <c r="BA1265">
        <v>2</v>
      </c>
    </row>
    <row r="1266" spans="49:53" hidden="1" x14ac:dyDescent="0.15">
      <c r="AW1266" s="179">
        <v>47913</v>
      </c>
      <c r="AX1266" s="38">
        <v>48</v>
      </c>
      <c r="AY1266">
        <v>5</v>
      </c>
      <c r="AZ1266">
        <v>28</v>
      </c>
      <c r="BA1266">
        <v>1</v>
      </c>
    </row>
    <row r="1267" spans="49:53" hidden="1" x14ac:dyDescent="0.15">
      <c r="AW1267" s="179">
        <v>47943</v>
      </c>
      <c r="AX1267" s="38">
        <v>48</v>
      </c>
      <c r="AY1267">
        <v>5</v>
      </c>
      <c r="AZ1267">
        <v>29</v>
      </c>
      <c r="BA1267">
        <v>9</v>
      </c>
    </row>
    <row r="1268" spans="49:53" hidden="1" x14ac:dyDescent="0.15">
      <c r="AW1268" s="179">
        <v>47974</v>
      </c>
      <c r="AX1268" s="38">
        <v>48</v>
      </c>
      <c r="AY1268">
        <v>5</v>
      </c>
      <c r="AZ1268">
        <v>30</v>
      </c>
      <c r="BA1268">
        <v>8</v>
      </c>
    </row>
    <row r="1269" spans="49:53" hidden="1" x14ac:dyDescent="0.15">
      <c r="AW1269" s="179">
        <v>48005</v>
      </c>
      <c r="AX1269" s="38">
        <v>48</v>
      </c>
      <c r="AY1269">
        <v>5</v>
      </c>
      <c r="AZ1269">
        <v>31</v>
      </c>
      <c r="BA1269">
        <v>7</v>
      </c>
    </row>
    <row r="1270" spans="49:53" hidden="1" x14ac:dyDescent="0.15">
      <c r="AW1270" s="179">
        <v>48036</v>
      </c>
      <c r="AX1270" s="38">
        <v>48</v>
      </c>
      <c r="AY1270">
        <v>5</v>
      </c>
      <c r="AZ1270">
        <v>32</v>
      </c>
      <c r="BA1270">
        <v>6</v>
      </c>
    </row>
    <row r="1271" spans="49:53" hidden="1" x14ac:dyDescent="0.15">
      <c r="AW1271" s="179">
        <v>48068</v>
      </c>
      <c r="AX1271" s="38">
        <v>48</v>
      </c>
      <c r="AY1271">
        <v>5</v>
      </c>
      <c r="AZ1271">
        <v>33</v>
      </c>
      <c r="BA1271">
        <v>5</v>
      </c>
    </row>
    <row r="1272" spans="49:53" hidden="1" x14ac:dyDescent="0.15">
      <c r="AW1272" s="179">
        <v>48099</v>
      </c>
      <c r="AX1272" s="38">
        <v>48</v>
      </c>
      <c r="AY1272">
        <v>5</v>
      </c>
      <c r="AZ1272">
        <v>34</v>
      </c>
      <c r="BA1272">
        <v>4</v>
      </c>
    </row>
    <row r="1273" spans="49:53" hidden="1" x14ac:dyDescent="0.15">
      <c r="AW1273" s="179">
        <v>48129</v>
      </c>
      <c r="AX1273" s="38">
        <v>48</v>
      </c>
      <c r="AY1273">
        <v>5</v>
      </c>
      <c r="AZ1273">
        <v>35</v>
      </c>
      <c r="BA1273">
        <v>3</v>
      </c>
    </row>
    <row r="1274" spans="49:53" hidden="1" x14ac:dyDescent="0.15">
      <c r="AW1274" s="179">
        <v>48160</v>
      </c>
      <c r="AX1274" s="38">
        <v>48</v>
      </c>
      <c r="AY1274">
        <v>5</v>
      </c>
      <c r="AZ1274">
        <v>36</v>
      </c>
      <c r="BA1274">
        <v>2</v>
      </c>
    </row>
    <row r="1275" spans="49:53" hidden="1" x14ac:dyDescent="0.15">
      <c r="AW1275" s="179">
        <v>48189</v>
      </c>
      <c r="AX1275" s="38">
        <v>48</v>
      </c>
      <c r="AY1275">
        <v>5</v>
      </c>
      <c r="AZ1275">
        <v>37</v>
      </c>
      <c r="BA1275">
        <v>1</v>
      </c>
    </row>
    <row r="1276" spans="49:53" hidden="1" x14ac:dyDescent="0.15">
      <c r="AW1276" s="179">
        <v>48219</v>
      </c>
      <c r="AX1276" s="38">
        <v>48</v>
      </c>
      <c r="AY1276">
        <v>5</v>
      </c>
      <c r="AZ1276">
        <v>38</v>
      </c>
      <c r="BA1276">
        <v>9</v>
      </c>
    </row>
    <row r="1277" spans="49:53" hidden="1" x14ac:dyDescent="0.15">
      <c r="AW1277" s="179">
        <v>48248</v>
      </c>
      <c r="AX1277" s="38">
        <v>49</v>
      </c>
      <c r="AY1277">
        <v>4</v>
      </c>
      <c r="AZ1277">
        <v>39</v>
      </c>
      <c r="BA1277">
        <v>8</v>
      </c>
    </row>
    <row r="1278" spans="49:53" hidden="1" x14ac:dyDescent="0.15">
      <c r="AW1278" s="179">
        <v>48278</v>
      </c>
      <c r="AX1278" s="38">
        <v>49</v>
      </c>
      <c r="AY1278">
        <v>4</v>
      </c>
      <c r="AZ1278">
        <v>40</v>
      </c>
      <c r="BA1278">
        <v>7</v>
      </c>
    </row>
    <row r="1279" spans="49:53" hidden="1" x14ac:dyDescent="0.15">
      <c r="AW1279" s="179">
        <v>48308</v>
      </c>
      <c r="AX1279" s="38">
        <v>49</v>
      </c>
      <c r="AY1279">
        <v>4</v>
      </c>
      <c r="AZ1279">
        <v>41</v>
      </c>
      <c r="BA1279">
        <v>6</v>
      </c>
    </row>
    <row r="1280" spans="49:53" hidden="1" x14ac:dyDescent="0.15">
      <c r="AW1280" s="179">
        <v>48339</v>
      </c>
      <c r="AX1280" s="38">
        <v>49</v>
      </c>
      <c r="AY1280">
        <v>4</v>
      </c>
      <c r="AZ1280">
        <v>42</v>
      </c>
      <c r="BA1280">
        <v>5</v>
      </c>
    </row>
    <row r="1281" spans="49:53" hidden="1" x14ac:dyDescent="0.15">
      <c r="AW1281" s="179">
        <v>48370</v>
      </c>
      <c r="AX1281" s="38">
        <v>49</v>
      </c>
      <c r="AY1281">
        <v>4</v>
      </c>
      <c r="AZ1281">
        <v>43</v>
      </c>
      <c r="BA1281">
        <v>4</v>
      </c>
    </row>
    <row r="1282" spans="49:53" hidden="1" x14ac:dyDescent="0.15">
      <c r="AW1282" s="179">
        <v>48401</v>
      </c>
      <c r="AX1282" s="38">
        <v>49</v>
      </c>
      <c r="AY1282">
        <v>4</v>
      </c>
      <c r="AZ1282">
        <v>44</v>
      </c>
      <c r="BA1282">
        <v>3</v>
      </c>
    </row>
    <row r="1283" spans="49:53" hidden="1" x14ac:dyDescent="0.15">
      <c r="AW1283" s="179">
        <v>48433</v>
      </c>
      <c r="AX1283" s="38">
        <v>49</v>
      </c>
      <c r="AY1283">
        <v>4</v>
      </c>
      <c r="AZ1283">
        <v>45</v>
      </c>
      <c r="BA1283">
        <v>2</v>
      </c>
    </row>
    <row r="1284" spans="49:53" hidden="1" x14ac:dyDescent="0.15">
      <c r="AW1284" s="179">
        <v>48464</v>
      </c>
      <c r="AX1284" s="38">
        <v>49</v>
      </c>
      <c r="AY1284">
        <v>4</v>
      </c>
      <c r="AZ1284">
        <v>46</v>
      </c>
      <c r="BA1284">
        <v>1</v>
      </c>
    </row>
    <row r="1285" spans="49:53" hidden="1" x14ac:dyDescent="0.15">
      <c r="AW1285" s="179">
        <v>48495</v>
      </c>
      <c r="AX1285" s="38">
        <v>49</v>
      </c>
      <c r="AY1285">
        <v>4</v>
      </c>
      <c r="AZ1285">
        <v>47</v>
      </c>
      <c r="BA1285">
        <v>9</v>
      </c>
    </row>
    <row r="1286" spans="49:53" hidden="1" x14ac:dyDescent="0.15">
      <c r="AW1286" s="179">
        <v>48525</v>
      </c>
      <c r="AX1286" s="38">
        <v>49</v>
      </c>
      <c r="AY1286">
        <v>4</v>
      </c>
      <c r="AZ1286">
        <v>48</v>
      </c>
      <c r="BA1286">
        <v>8</v>
      </c>
    </row>
    <row r="1287" spans="49:53" hidden="1" x14ac:dyDescent="0.15">
      <c r="AW1287" s="179">
        <v>48554</v>
      </c>
      <c r="AX1287" s="38">
        <v>49</v>
      </c>
      <c r="AY1287">
        <v>4</v>
      </c>
      <c r="AZ1287">
        <v>49</v>
      </c>
      <c r="BA1287">
        <v>7</v>
      </c>
    </row>
    <row r="1288" spans="49:53" hidden="1" x14ac:dyDescent="0.15">
      <c r="AW1288" s="179">
        <v>48584</v>
      </c>
      <c r="AX1288" s="38">
        <v>49</v>
      </c>
      <c r="AY1288">
        <v>4</v>
      </c>
      <c r="AZ1288">
        <v>50</v>
      </c>
      <c r="BA1288">
        <v>6</v>
      </c>
    </row>
    <row r="1289" spans="49:53" hidden="1" x14ac:dyDescent="0.15">
      <c r="AW1289" s="179">
        <v>48613</v>
      </c>
      <c r="AX1289" s="38">
        <v>50</v>
      </c>
      <c r="AY1289">
        <v>3</v>
      </c>
      <c r="AZ1289">
        <v>51</v>
      </c>
      <c r="BA1289">
        <v>5</v>
      </c>
    </row>
    <row r="1290" spans="49:53" hidden="1" x14ac:dyDescent="0.15">
      <c r="AW1290" s="179">
        <v>48643</v>
      </c>
      <c r="AX1290" s="38">
        <v>50</v>
      </c>
      <c r="AY1290">
        <v>3</v>
      </c>
      <c r="AZ1290">
        <v>52</v>
      </c>
      <c r="BA1290">
        <v>4</v>
      </c>
    </row>
    <row r="1291" spans="49:53" hidden="1" x14ac:dyDescent="0.15">
      <c r="AW1291" s="179">
        <v>48673</v>
      </c>
      <c r="AX1291" s="38">
        <v>50</v>
      </c>
      <c r="AY1291">
        <v>3</v>
      </c>
      <c r="AZ1291">
        <v>53</v>
      </c>
      <c r="BA1291">
        <v>3</v>
      </c>
    </row>
    <row r="1292" spans="49:53" hidden="1" x14ac:dyDescent="0.15">
      <c r="AW1292" s="179">
        <v>48704</v>
      </c>
      <c r="AX1292" s="38">
        <v>50</v>
      </c>
      <c r="AY1292">
        <v>3</v>
      </c>
      <c r="AZ1292">
        <v>54</v>
      </c>
      <c r="BA1292">
        <v>2</v>
      </c>
    </row>
    <row r="1293" spans="49:53" hidden="1" x14ac:dyDescent="0.15">
      <c r="AW1293" s="179">
        <v>48735</v>
      </c>
      <c r="AX1293" s="38">
        <v>50</v>
      </c>
      <c r="AY1293">
        <v>3</v>
      </c>
      <c r="AZ1293">
        <v>55</v>
      </c>
      <c r="BA1293">
        <v>1</v>
      </c>
    </row>
    <row r="1294" spans="49:53" hidden="1" x14ac:dyDescent="0.15">
      <c r="AW1294" s="179">
        <v>48767</v>
      </c>
      <c r="AX1294" s="38">
        <v>50</v>
      </c>
      <c r="AY1294">
        <v>3</v>
      </c>
      <c r="AZ1294">
        <v>56</v>
      </c>
      <c r="BA1294">
        <v>9</v>
      </c>
    </row>
    <row r="1295" spans="49:53" hidden="1" x14ac:dyDescent="0.15">
      <c r="AW1295" s="179">
        <v>48798</v>
      </c>
      <c r="AX1295" s="38">
        <v>50</v>
      </c>
      <c r="AY1295">
        <v>3</v>
      </c>
      <c r="AZ1295">
        <v>57</v>
      </c>
      <c r="BA1295">
        <v>8</v>
      </c>
    </row>
    <row r="1296" spans="49:53" hidden="1" x14ac:dyDescent="0.15">
      <c r="AW1296" s="179">
        <v>48829</v>
      </c>
      <c r="AX1296" s="38">
        <v>50</v>
      </c>
      <c r="AY1296">
        <v>3</v>
      </c>
      <c r="AZ1296">
        <v>58</v>
      </c>
      <c r="BA1296">
        <v>7</v>
      </c>
    </row>
    <row r="1297" spans="49:53" hidden="1" x14ac:dyDescent="0.15">
      <c r="AW1297" s="179">
        <v>48860</v>
      </c>
      <c r="AX1297" s="38">
        <v>50</v>
      </c>
      <c r="AY1297">
        <v>3</v>
      </c>
      <c r="AZ1297">
        <v>59</v>
      </c>
      <c r="BA1297">
        <v>6</v>
      </c>
    </row>
    <row r="1298" spans="49:53" hidden="1" x14ac:dyDescent="0.15">
      <c r="AW1298" s="179">
        <v>48890</v>
      </c>
      <c r="AX1298" s="38">
        <v>50</v>
      </c>
      <c r="AY1298">
        <v>3</v>
      </c>
      <c r="AZ1298">
        <v>60</v>
      </c>
      <c r="BA1298">
        <v>5</v>
      </c>
    </row>
    <row r="1299" spans="49:53" hidden="1" x14ac:dyDescent="0.15">
      <c r="AW1299" s="179">
        <v>48920</v>
      </c>
      <c r="AX1299" s="38">
        <v>50</v>
      </c>
      <c r="AY1299">
        <v>3</v>
      </c>
      <c r="AZ1299">
        <v>1</v>
      </c>
      <c r="BA1299">
        <v>4</v>
      </c>
    </row>
    <row r="1300" spans="49:53" hidden="1" x14ac:dyDescent="0.15">
      <c r="AW1300" s="179">
        <v>48949</v>
      </c>
      <c r="AX1300" s="38">
        <v>50</v>
      </c>
      <c r="AY1300">
        <v>3</v>
      </c>
      <c r="AZ1300">
        <v>2</v>
      </c>
      <c r="BA1300">
        <v>3</v>
      </c>
    </row>
    <row r="1301" spans="49:53" hidden="1" x14ac:dyDescent="0.15">
      <c r="AW1301" s="179">
        <v>48979</v>
      </c>
      <c r="AX1301" s="38">
        <v>51</v>
      </c>
      <c r="AY1301">
        <v>2</v>
      </c>
      <c r="AZ1301">
        <v>3</v>
      </c>
      <c r="BA1301">
        <v>2</v>
      </c>
    </row>
    <row r="1302" spans="49:53" hidden="1" x14ac:dyDescent="0.15">
      <c r="AW1302" s="179">
        <v>49008</v>
      </c>
      <c r="AX1302" s="38">
        <v>51</v>
      </c>
      <c r="AY1302">
        <v>2</v>
      </c>
      <c r="AZ1302">
        <v>4</v>
      </c>
      <c r="BA1302">
        <v>1</v>
      </c>
    </row>
    <row r="1303" spans="49:53" hidden="1" x14ac:dyDescent="0.15">
      <c r="AW1303" s="179">
        <v>49039</v>
      </c>
      <c r="AX1303" s="38">
        <v>51</v>
      </c>
      <c r="AY1303">
        <v>2</v>
      </c>
      <c r="AZ1303">
        <v>5</v>
      </c>
      <c r="BA1303">
        <v>9</v>
      </c>
    </row>
    <row r="1304" spans="49:53" hidden="1" x14ac:dyDescent="0.15">
      <c r="AW1304" s="179">
        <v>49069</v>
      </c>
      <c r="AX1304" s="38">
        <v>51</v>
      </c>
      <c r="AY1304">
        <v>2</v>
      </c>
      <c r="AZ1304">
        <v>6</v>
      </c>
      <c r="BA1304">
        <v>8</v>
      </c>
    </row>
    <row r="1305" spans="49:53" hidden="1" x14ac:dyDescent="0.15">
      <c r="AW1305" s="179">
        <v>49100</v>
      </c>
      <c r="AX1305" s="38">
        <v>51</v>
      </c>
      <c r="AY1305">
        <v>2</v>
      </c>
      <c r="AZ1305">
        <v>7</v>
      </c>
      <c r="BA1305">
        <v>7</v>
      </c>
    </row>
    <row r="1306" spans="49:53" hidden="1" x14ac:dyDescent="0.15">
      <c r="AW1306" s="179">
        <v>49132</v>
      </c>
      <c r="AX1306" s="38">
        <v>51</v>
      </c>
      <c r="AY1306">
        <v>2</v>
      </c>
      <c r="AZ1306">
        <v>8</v>
      </c>
      <c r="BA1306">
        <v>6</v>
      </c>
    </row>
    <row r="1307" spans="49:53" hidden="1" x14ac:dyDescent="0.15">
      <c r="AW1307" s="179">
        <v>49163</v>
      </c>
      <c r="AX1307" s="38">
        <v>51</v>
      </c>
      <c r="AY1307">
        <v>2</v>
      </c>
      <c r="AZ1307">
        <v>9</v>
      </c>
      <c r="BA1307">
        <v>5</v>
      </c>
    </row>
    <row r="1308" spans="49:53" hidden="1" x14ac:dyDescent="0.15">
      <c r="AW1308" s="179">
        <v>49194</v>
      </c>
      <c r="AX1308" s="38">
        <v>51</v>
      </c>
      <c r="AY1308">
        <v>2</v>
      </c>
      <c r="AZ1308">
        <v>10</v>
      </c>
      <c r="BA1308">
        <v>4</v>
      </c>
    </row>
    <row r="1309" spans="49:53" hidden="1" x14ac:dyDescent="0.15">
      <c r="AW1309" s="179">
        <v>49225</v>
      </c>
      <c r="AX1309" s="38">
        <v>51</v>
      </c>
      <c r="AY1309">
        <v>2</v>
      </c>
      <c r="AZ1309">
        <v>11</v>
      </c>
      <c r="BA1309">
        <v>3</v>
      </c>
    </row>
    <row r="1310" spans="49:53" hidden="1" x14ac:dyDescent="0.15">
      <c r="AW1310" s="179">
        <v>49255</v>
      </c>
      <c r="AX1310" s="38">
        <v>51</v>
      </c>
      <c r="AY1310">
        <v>2</v>
      </c>
      <c r="AZ1310">
        <v>12</v>
      </c>
      <c r="BA1310">
        <v>2</v>
      </c>
    </row>
    <row r="1311" spans="49:53" hidden="1" x14ac:dyDescent="0.15">
      <c r="AW1311" s="179">
        <v>49285</v>
      </c>
      <c r="AX1311" s="38">
        <v>51</v>
      </c>
      <c r="AY1311">
        <v>2</v>
      </c>
      <c r="AZ1311">
        <v>13</v>
      </c>
      <c r="BA1311">
        <v>1</v>
      </c>
    </row>
    <row r="1312" spans="49:53" hidden="1" x14ac:dyDescent="0.15">
      <c r="AW1312" s="179">
        <v>49314</v>
      </c>
      <c r="AX1312" s="38">
        <v>51</v>
      </c>
      <c r="AY1312">
        <v>2</v>
      </c>
      <c r="AZ1312">
        <v>14</v>
      </c>
      <c r="BA1312">
        <v>9</v>
      </c>
    </row>
    <row r="1313" spans="49:53" hidden="1" x14ac:dyDescent="0.15">
      <c r="AW1313" s="179">
        <v>49344</v>
      </c>
      <c r="AX1313" s="38">
        <v>52</v>
      </c>
      <c r="AY1313">
        <v>1</v>
      </c>
      <c r="AZ1313">
        <v>15</v>
      </c>
      <c r="BA1313">
        <v>8</v>
      </c>
    </row>
    <row r="1314" spans="49:53" hidden="1" x14ac:dyDescent="0.15">
      <c r="AW1314" s="179">
        <v>49374</v>
      </c>
      <c r="AX1314" s="38">
        <v>52</v>
      </c>
      <c r="AY1314">
        <v>1</v>
      </c>
      <c r="AZ1314">
        <v>16</v>
      </c>
      <c r="BA1314">
        <v>7</v>
      </c>
    </row>
    <row r="1315" spans="49:53" hidden="1" x14ac:dyDescent="0.15">
      <c r="AW1315" s="179">
        <v>49404</v>
      </c>
      <c r="AX1315" s="38">
        <v>52</v>
      </c>
      <c r="AY1315">
        <v>1</v>
      </c>
      <c r="AZ1315">
        <v>17</v>
      </c>
      <c r="BA1315">
        <v>6</v>
      </c>
    </row>
    <row r="1316" spans="49:53" hidden="1" x14ac:dyDescent="0.15">
      <c r="AW1316" s="179">
        <v>49435</v>
      </c>
      <c r="AX1316" s="38">
        <v>52</v>
      </c>
      <c r="AY1316">
        <v>1</v>
      </c>
      <c r="AZ1316">
        <v>18</v>
      </c>
      <c r="BA1316">
        <v>5</v>
      </c>
    </row>
    <row r="1317" spans="49:53" hidden="1" x14ac:dyDescent="0.15">
      <c r="AW1317" s="179">
        <v>49466</v>
      </c>
      <c r="AX1317" s="38">
        <v>52</v>
      </c>
      <c r="AY1317">
        <v>1</v>
      </c>
      <c r="AZ1317">
        <v>19</v>
      </c>
      <c r="BA1317">
        <v>4</v>
      </c>
    </row>
    <row r="1318" spans="49:53" hidden="1" x14ac:dyDescent="0.15">
      <c r="AW1318" s="179">
        <v>49497</v>
      </c>
      <c r="AX1318" s="38">
        <v>52</v>
      </c>
      <c r="AY1318">
        <v>1</v>
      </c>
      <c r="AZ1318">
        <v>20</v>
      </c>
      <c r="BA1318">
        <v>3</v>
      </c>
    </row>
    <row r="1319" spans="49:53" hidden="1" x14ac:dyDescent="0.15">
      <c r="AW1319" s="179">
        <v>49529</v>
      </c>
      <c r="AX1319" s="38">
        <v>52</v>
      </c>
      <c r="AY1319">
        <v>1</v>
      </c>
      <c r="AZ1319">
        <v>21</v>
      </c>
      <c r="BA1319">
        <v>2</v>
      </c>
    </row>
    <row r="1320" spans="49:53" hidden="1" x14ac:dyDescent="0.15">
      <c r="AW1320" s="179">
        <v>49560</v>
      </c>
      <c r="AX1320" s="38">
        <v>52</v>
      </c>
      <c r="AY1320">
        <v>1</v>
      </c>
      <c r="AZ1320">
        <v>22</v>
      </c>
      <c r="BA1320">
        <v>1</v>
      </c>
    </row>
    <row r="1321" spans="49:53" hidden="1" x14ac:dyDescent="0.15">
      <c r="AW1321" s="179">
        <v>49590</v>
      </c>
      <c r="AX1321" s="38">
        <v>52</v>
      </c>
      <c r="AY1321">
        <v>1</v>
      </c>
      <c r="AZ1321">
        <v>23</v>
      </c>
      <c r="BA1321">
        <v>9</v>
      </c>
    </row>
    <row r="1322" spans="49:53" hidden="1" x14ac:dyDescent="0.15">
      <c r="AW1322" s="179">
        <v>49620</v>
      </c>
      <c r="AX1322" s="38">
        <v>52</v>
      </c>
      <c r="AY1322">
        <v>1</v>
      </c>
      <c r="AZ1322">
        <v>24</v>
      </c>
      <c r="BA1322">
        <v>8</v>
      </c>
    </row>
    <row r="1323" spans="49:53" hidden="1" x14ac:dyDescent="0.15">
      <c r="AW1323" s="179">
        <v>49650</v>
      </c>
      <c r="AX1323" s="38">
        <v>52</v>
      </c>
      <c r="AY1323">
        <v>1</v>
      </c>
      <c r="AZ1323">
        <v>25</v>
      </c>
      <c r="BA1323">
        <v>7</v>
      </c>
    </row>
    <row r="1324" spans="49:53" hidden="1" x14ac:dyDescent="0.15">
      <c r="AW1324" s="179">
        <v>49680</v>
      </c>
      <c r="AX1324" s="38">
        <v>52</v>
      </c>
      <c r="AY1324">
        <v>1</v>
      </c>
      <c r="AZ1324">
        <v>26</v>
      </c>
      <c r="BA1324">
        <v>6</v>
      </c>
    </row>
    <row r="1325" spans="49:53" hidden="1" x14ac:dyDescent="0.15">
      <c r="AW1325" s="179">
        <v>49709</v>
      </c>
      <c r="AX1325" s="38">
        <v>53</v>
      </c>
      <c r="AY1325">
        <v>9</v>
      </c>
      <c r="AZ1325">
        <v>27</v>
      </c>
      <c r="BA1325">
        <v>5</v>
      </c>
    </row>
    <row r="1326" spans="49:53" hidden="1" x14ac:dyDescent="0.15">
      <c r="AW1326" s="179">
        <v>49739</v>
      </c>
      <c r="AX1326" s="38">
        <v>53</v>
      </c>
      <c r="AY1326">
        <v>9</v>
      </c>
      <c r="AZ1326">
        <v>28</v>
      </c>
      <c r="BA1326">
        <v>4</v>
      </c>
    </row>
    <row r="1327" spans="49:53" hidden="1" x14ac:dyDescent="0.15">
      <c r="AW1327" s="179">
        <v>49769</v>
      </c>
      <c r="AX1327" s="38">
        <v>53</v>
      </c>
      <c r="AY1327">
        <v>9</v>
      </c>
      <c r="AZ1327">
        <v>29</v>
      </c>
      <c r="BA1327">
        <v>3</v>
      </c>
    </row>
    <row r="1328" spans="49:53" hidden="1" x14ac:dyDescent="0.15">
      <c r="AW1328" s="179">
        <v>49800</v>
      </c>
      <c r="AX1328" s="38">
        <v>53</v>
      </c>
      <c r="AY1328">
        <v>9</v>
      </c>
      <c r="AZ1328">
        <v>30</v>
      </c>
      <c r="BA1328">
        <v>2</v>
      </c>
    </row>
    <row r="1329" spans="49:53" hidden="1" x14ac:dyDescent="0.15">
      <c r="AW1329" s="179">
        <v>49831</v>
      </c>
      <c r="AX1329" s="38">
        <v>53</v>
      </c>
      <c r="AY1329">
        <v>9</v>
      </c>
      <c r="AZ1329">
        <v>31</v>
      </c>
      <c r="BA1329">
        <v>1</v>
      </c>
    </row>
    <row r="1330" spans="49:53" hidden="1" x14ac:dyDescent="0.15">
      <c r="AW1330" s="179">
        <v>49862</v>
      </c>
      <c r="AX1330" s="38">
        <v>53</v>
      </c>
      <c r="AY1330">
        <v>9</v>
      </c>
      <c r="AZ1330">
        <v>32</v>
      </c>
      <c r="BA1330">
        <v>9</v>
      </c>
    </row>
    <row r="1331" spans="49:53" hidden="1" x14ac:dyDescent="0.15">
      <c r="AW1331" s="179">
        <v>49894</v>
      </c>
      <c r="AX1331" s="38">
        <v>53</v>
      </c>
      <c r="AY1331">
        <v>9</v>
      </c>
      <c r="AZ1331">
        <v>33</v>
      </c>
      <c r="BA1331">
        <v>8</v>
      </c>
    </row>
    <row r="1332" spans="49:53" hidden="1" x14ac:dyDescent="0.15">
      <c r="AW1332" s="179">
        <v>49925</v>
      </c>
      <c r="AX1332" s="38">
        <v>53</v>
      </c>
      <c r="AY1332">
        <v>9</v>
      </c>
      <c r="AZ1332">
        <v>34</v>
      </c>
      <c r="BA1332">
        <v>7</v>
      </c>
    </row>
    <row r="1333" spans="49:53" hidden="1" x14ac:dyDescent="0.15">
      <c r="AW1333" s="179">
        <v>49956</v>
      </c>
      <c r="AX1333" s="38">
        <v>53</v>
      </c>
      <c r="AY1333">
        <v>9</v>
      </c>
      <c r="AZ1333">
        <v>35</v>
      </c>
      <c r="BA1333">
        <v>6</v>
      </c>
    </row>
    <row r="1334" spans="49:53" hidden="1" x14ac:dyDescent="0.15">
      <c r="AW1334" s="179">
        <v>49986</v>
      </c>
      <c r="AX1334" s="38">
        <v>53</v>
      </c>
      <c r="AY1334">
        <v>9</v>
      </c>
      <c r="AZ1334">
        <v>36</v>
      </c>
      <c r="BA1334">
        <v>5</v>
      </c>
    </row>
    <row r="1335" spans="49:53" hidden="1" x14ac:dyDescent="0.15">
      <c r="AW1335" s="179">
        <v>50015</v>
      </c>
      <c r="AX1335" s="38">
        <v>53</v>
      </c>
      <c r="AY1335">
        <v>9</v>
      </c>
      <c r="AZ1335">
        <v>37</v>
      </c>
      <c r="BA1335">
        <v>4</v>
      </c>
    </row>
    <row r="1336" spans="49:53" hidden="1" x14ac:dyDescent="0.15">
      <c r="AW1336" s="179">
        <v>50045</v>
      </c>
      <c r="AX1336" s="38">
        <v>53</v>
      </c>
      <c r="AY1336">
        <v>9</v>
      </c>
      <c r="AZ1336">
        <v>38</v>
      </c>
      <c r="BA1336">
        <v>3</v>
      </c>
    </row>
    <row r="1337" spans="49:53" hidden="1" x14ac:dyDescent="0.15">
      <c r="AW1337" s="179">
        <v>50074</v>
      </c>
      <c r="AX1337" s="38">
        <v>54</v>
      </c>
      <c r="AY1337">
        <v>8</v>
      </c>
      <c r="AZ1337">
        <v>39</v>
      </c>
      <c r="BA1337">
        <v>2</v>
      </c>
    </row>
    <row r="1338" spans="49:53" hidden="1" x14ac:dyDescent="0.15">
      <c r="AW1338" s="179">
        <v>50104</v>
      </c>
      <c r="AX1338" s="38">
        <v>54</v>
      </c>
      <c r="AY1338">
        <v>8</v>
      </c>
      <c r="AZ1338">
        <v>40</v>
      </c>
      <c r="BA1338">
        <v>1</v>
      </c>
    </row>
    <row r="1339" spans="49:53" hidden="1" x14ac:dyDescent="0.15">
      <c r="AW1339" s="179">
        <v>50134</v>
      </c>
      <c r="AX1339" s="38">
        <v>54</v>
      </c>
      <c r="AY1339">
        <v>8</v>
      </c>
      <c r="AZ1339">
        <v>41</v>
      </c>
      <c r="BA1339">
        <v>9</v>
      </c>
    </row>
    <row r="1340" spans="49:53" hidden="1" x14ac:dyDescent="0.15">
      <c r="AW1340" s="179">
        <v>50165</v>
      </c>
      <c r="AX1340" s="38">
        <v>54</v>
      </c>
      <c r="AY1340">
        <v>8</v>
      </c>
      <c r="AZ1340">
        <v>42</v>
      </c>
      <c r="BA1340">
        <v>8</v>
      </c>
    </row>
    <row r="1341" spans="49:53" hidden="1" x14ac:dyDescent="0.15">
      <c r="AW1341" s="179">
        <v>50196</v>
      </c>
      <c r="AX1341" s="38">
        <v>54</v>
      </c>
      <c r="AY1341">
        <v>8</v>
      </c>
      <c r="AZ1341">
        <v>43</v>
      </c>
      <c r="BA1341">
        <v>7</v>
      </c>
    </row>
    <row r="1342" spans="49:53" hidden="1" x14ac:dyDescent="0.15">
      <c r="AW1342" s="179">
        <v>50228</v>
      </c>
      <c r="AX1342" s="38">
        <v>54</v>
      </c>
      <c r="AY1342">
        <v>8</v>
      </c>
      <c r="AZ1342">
        <v>44</v>
      </c>
      <c r="BA1342">
        <v>6</v>
      </c>
    </row>
    <row r="1343" spans="49:53" hidden="1" x14ac:dyDescent="0.15">
      <c r="AW1343" s="179">
        <v>50259</v>
      </c>
      <c r="AX1343" s="38">
        <v>54</v>
      </c>
      <c r="AY1343">
        <v>8</v>
      </c>
      <c r="AZ1343">
        <v>45</v>
      </c>
      <c r="BA1343">
        <v>5</v>
      </c>
    </row>
    <row r="1344" spans="49:53" hidden="1" x14ac:dyDescent="0.15">
      <c r="AW1344" s="179">
        <v>50290</v>
      </c>
      <c r="AX1344" s="38">
        <v>54</v>
      </c>
      <c r="AY1344">
        <v>8</v>
      </c>
      <c r="AZ1344">
        <v>46</v>
      </c>
      <c r="BA1344">
        <v>4</v>
      </c>
    </row>
    <row r="1345" spans="49:53" hidden="1" x14ac:dyDescent="0.15">
      <c r="AW1345" s="179">
        <v>50321</v>
      </c>
      <c r="AX1345" s="38">
        <v>54</v>
      </c>
      <c r="AY1345">
        <v>8</v>
      </c>
      <c r="AZ1345">
        <v>47</v>
      </c>
      <c r="BA1345">
        <v>3</v>
      </c>
    </row>
    <row r="1346" spans="49:53" hidden="1" x14ac:dyDescent="0.15">
      <c r="AW1346" s="179">
        <v>50351</v>
      </c>
      <c r="AX1346" s="38">
        <v>54</v>
      </c>
      <c r="AY1346">
        <v>8</v>
      </c>
      <c r="AZ1346">
        <v>48</v>
      </c>
      <c r="BA1346">
        <v>2</v>
      </c>
    </row>
    <row r="1347" spans="49:53" hidden="1" x14ac:dyDescent="0.15">
      <c r="AW1347" s="179">
        <v>50381</v>
      </c>
      <c r="AX1347" s="38">
        <v>54</v>
      </c>
      <c r="AY1347">
        <v>8</v>
      </c>
      <c r="AZ1347">
        <v>49</v>
      </c>
      <c r="BA1347">
        <v>1</v>
      </c>
    </row>
    <row r="1348" spans="49:53" hidden="1" x14ac:dyDescent="0.15">
      <c r="AW1348" s="179">
        <v>50410</v>
      </c>
      <c r="AX1348" s="38">
        <v>54</v>
      </c>
      <c r="AY1348">
        <v>8</v>
      </c>
      <c r="AZ1348">
        <v>50</v>
      </c>
      <c r="BA1348">
        <v>9</v>
      </c>
    </row>
    <row r="1349" spans="49:53" hidden="1" x14ac:dyDescent="0.15">
      <c r="AW1349" s="179">
        <v>50440</v>
      </c>
      <c r="AX1349" s="38">
        <v>55</v>
      </c>
      <c r="AY1349">
        <v>7</v>
      </c>
      <c r="AZ1349">
        <v>51</v>
      </c>
      <c r="BA1349">
        <v>8</v>
      </c>
    </row>
    <row r="1350" spans="49:53" hidden="1" x14ac:dyDescent="0.15">
      <c r="AW1350" s="179">
        <v>50469</v>
      </c>
      <c r="AX1350" s="38">
        <v>55</v>
      </c>
      <c r="AY1350">
        <v>7</v>
      </c>
      <c r="AZ1350">
        <v>52</v>
      </c>
      <c r="BA1350">
        <v>7</v>
      </c>
    </row>
    <row r="1351" spans="49:53" hidden="1" x14ac:dyDescent="0.15">
      <c r="AW1351" s="179">
        <v>50500</v>
      </c>
      <c r="AX1351" s="38">
        <v>55</v>
      </c>
      <c r="AY1351">
        <v>7</v>
      </c>
      <c r="AZ1351">
        <v>53</v>
      </c>
      <c r="BA1351">
        <v>6</v>
      </c>
    </row>
    <row r="1352" spans="49:53" hidden="1" x14ac:dyDescent="0.15">
      <c r="AW1352" s="179">
        <v>50530</v>
      </c>
      <c r="AX1352" s="38">
        <v>55</v>
      </c>
      <c r="AY1352">
        <v>7</v>
      </c>
      <c r="AZ1352">
        <v>54</v>
      </c>
      <c r="BA1352">
        <v>5</v>
      </c>
    </row>
    <row r="1353" spans="49:53" hidden="1" x14ac:dyDescent="0.15">
      <c r="AW1353" s="179">
        <v>50561</v>
      </c>
      <c r="AX1353" s="38">
        <v>55</v>
      </c>
      <c r="AY1353">
        <v>7</v>
      </c>
      <c r="AZ1353">
        <v>55</v>
      </c>
      <c r="BA1353">
        <v>4</v>
      </c>
    </row>
    <row r="1354" spans="49:53" hidden="1" x14ac:dyDescent="0.15">
      <c r="AW1354" s="179">
        <v>50593</v>
      </c>
      <c r="AX1354" s="38">
        <v>55</v>
      </c>
      <c r="AY1354">
        <v>7</v>
      </c>
      <c r="AZ1354">
        <v>56</v>
      </c>
      <c r="BA1354">
        <v>3</v>
      </c>
    </row>
    <row r="1355" spans="49:53" hidden="1" x14ac:dyDescent="0.15">
      <c r="AW1355" s="179">
        <v>50624</v>
      </c>
      <c r="AX1355" s="38">
        <v>55</v>
      </c>
      <c r="AY1355">
        <v>7</v>
      </c>
      <c r="AZ1355">
        <v>57</v>
      </c>
      <c r="BA1355">
        <v>2</v>
      </c>
    </row>
    <row r="1356" spans="49:53" hidden="1" x14ac:dyDescent="0.15">
      <c r="AW1356" s="179">
        <v>50655</v>
      </c>
      <c r="AX1356" s="38">
        <v>55</v>
      </c>
      <c r="AY1356">
        <v>7</v>
      </c>
      <c r="AZ1356">
        <v>58</v>
      </c>
      <c r="BA1356">
        <v>1</v>
      </c>
    </row>
    <row r="1357" spans="49:53" hidden="1" x14ac:dyDescent="0.15">
      <c r="AW1357" s="179">
        <v>50686</v>
      </c>
      <c r="AX1357" s="38">
        <v>55</v>
      </c>
      <c r="AY1357">
        <v>7</v>
      </c>
      <c r="AZ1357">
        <v>59</v>
      </c>
      <c r="BA1357">
        <v>9</v>
      </c>
    </row>
    <row r="1358" spans="49:53" hidden="1" x14ac:dyDescent="0.15">
      <c r="AW1358" s="179">
        <v>50716</v>
      </c>
      <c r="AX1358" s="38">
        <v>55</v>
      </c>
      <c r="AY1358">
        <v>7</v>
      </c>
      <c r="AZ1358">
        <v>60</v>
      </c>
      <c r="BA1358">
        <v>8</v>
      </c>
    </row>
    <row r="1359" spans="49:53" hidden="1" x14ac:dyDescent="0.15">
      <c r="AW1359" s="179">
        <v>50746</v>
      </c>
      <c r="AX1359" s="38">
        <v>55</v>
      </c>
      <c r="AY1359">
        <v>7</v>
      </c>
      <c r="AZ1359">
        <v>1</v>
      </c>
      <c r="BA1359">
        <v>7</v>
      </c>
    </row>
    <row r="1360" spans="49:53" hidden="1" x14ac:dyDescent="0.15">
      <c r="AW1360" s="179">
        <v>50775</v>
      </c>
      <c r="AX1360" s="38">
        <v>55</v>
      </c>
      <c r="AY1360">
        <v>7</v>
      </c>
      <c r="AZ1360">
        <v>2</v>
      </c>
      <c r="BA1360">
        <v>6</v>
      </c>
    </row>
    <row r="1361" spans="49:53" hidden="1" x14ac:dyDescent="0.15">
      <c r="AW1361" s="179">
        <v>50805</v>
      </c>
      <c r="AX1361" s="38">
        <v>56</v>
      </c>
      <c r="AY1361">
        <v>6</v>
      </c>
      <c r="AZ1361">
        <v>3</v>
      </c>
      <c r="BA1361">
        <v>5</v>
      </c>
    </row>
    <row r="1362" spans="49:53" hidden="1" x14ac:dyDescent="0.15">
      <c r="AW1362" s="179">
        <v>50835</v>
      </c>
      <c r="AX1362" s="38">
        <v>56</v>
      </c>
      <c r="AY1362">
        <v>6</v>
      </c>
      <c r="AZ1362">
        <v>4</v>
      </c>
      <c r="BA1362">
        <v>4</v>
      </c>
    </row>
    <row r="1363" spans="49:53" hidden="1" x14ac:dyDescent="0.15">
      <c r="AW1363" s="179">
        <v>50865</v>
      </c>
      <c r="AX1363" s="38">
        <v>56</v>
      </c>
      <c r="AY1363">
        <v>6</v>
      </c>
      <c r="AZ1363">
        <v>5</v>
      </c>
      <c r="BA1363">
        <v>3</v>
      </c>
    </row>
    <row r="1364" spans="49:53" hidden="1" x14ac:dyDescent="0.15">
      <c r="AW1364" s="179">
        <v>50896</v>
      </c>
      <c r="AX1364" s="38">
        <v>56</v>
      </c>
      <c r="AY1364">
        <v>6</v>
      </c>
      <c r="AZ1364">
        <v>6</v>
      </c>
      <c r="BA1364">
        <v>2</v>
      </c>
    </row>
    <row r="1365" spans="49:53" hidden="1" x14ac:dyDescent="0.15">
      <c r="AW1365" s="179">
        <v>50927</v>
      </c>
      <c r="AX1365" s="38">
        <v>56</v>
      </c>
      <c r="AY1365">
        <v>6</v>
      </c>
      <c r="AZ1365">
        <v>7</v>
      </c>
      <c r="BA1365">
        <v>1</v>
      </c>
    </row>
    <row r="1366" spans="49:53" hidden="1" x14ac:dyDescent="0.15">
      <c r="AW1366" s="179">
        <v>50958</v>
      </c>
      <c r="AX1366" s="38">
        <v>56</v>
      </c>
      <c r="AY1366">
        <v>6</v>
      </c>
      <c r="AZ1366">
        <v>8</v>
      </c>
      <c r="BA1366">
        <v>9</v>
      </c>
    </row>
    <row r="1367" spans="49:53" hidden="1" x14ac:dyDescent="0.15">
      <c r="AW1367" s="179">
        <v>50990</v>
      </c>
      <c r="AX1367" s="38">
        <v>56</v>
      </c>
      <c r="AY1367">
        <v>6</v>
      </c>
      <c r="AZ1367">
        <v>9</v>
      </c>
      <c r="BA1367">
        <v>8</v>
      </c>
    </row>
    <row r="1368" spans="49:53" hidden="1" x14ac:dyDescent="0.15">
      <c r="AW1368" s="179">
        <v>51021</v>
      </c>
      <c r="AX1368" s="38">
        <v>56</v>
      </c>
      <c r="AY1368">
        <v>6</v>
      </c>
      <c r="AZ1368">
        <v>10</v>
      </c>
      <c r="BA1368">
        <v>7</v>
      </c>
    </row>
    <row r="1369" spans="49:53" hidden="1" x14ac:dyDescent="0.15">
      <c r="AW1369" s="179">
        <v>51051</v>
      </c>
      <c r="AX1369" s="38">
        <v>56</v>
      </c>
      <c r="AY1369">
        <v>6</v>
      </c>
      <c r="AZ1369">
        <v>11</v>
      </c>
      <c r="BA1369">
        <v>6</v>
      </c>
    </row>
    <row r="1370" spans="49:53" hidden="1" x14ac:dyDescent="0.15">
      <c r="AW1370" s="179">
        <v>51081</v>
      </c>
      <c r="AX1370" s="38">
        <v>56</v>
      </c>
      <c r="AY1370">
        <v>6</v>
      </c>
      <c r="AZ1370">
        <v>12</v>
      </c>
      <c r="BA1370">
        <v>5</v>
      </c>
    </row>
    <row r="1371" spans="49:53" hidden="1" x14ac:dyDescent="0.15">
      <c r="AW1371" s="179">
        <v>51111</v>
      </c>
      <c r="AX1371" s="38">
        <v>56</v>
      </c>
      <c r="AY1371">
        <v>6</v>
      </c>
      <c r="AZ1371">
        <v>13</v>
      </c>
      <c r="BA1371">
        <v>4</v>
      </c>
    </row>
    <row r="1372" spans="49:53" hidden="1" x14ac:dyDescent="0.15">
      <c r="AW1372" s="179">
        <v>51141</v>
      </c>
      <c r="AX1372" s="38">
        <v>56</v>
      </c>
      <c r="AY1372">
        <v>6</v>
      </c>
      <c r="AZ1372">
        <v>14</v>
      </c>
      <c r="BA1372">
        <v>3</v>
      </c>
    </row>
    <row r="1373" spans="49:53" hidden="1" x14ac:dyDescent="0.15">
      <c r="AW1373" s="179">
        <v>51170</v>
      </c>
      <c r="AX1373" s="38">
        <v>57</v>
      </c>
      <c r="AY1373">
        <v>5</v>
      </c>
      <c r="AZ1373">
        <v>15</v>
      </c>
      <c r="BA1373">
        <v>2</v>
      </c>
    </row>
    <row r="1374" spans="49:53" hidden="1" x14ac:dyDescent="0.15">
      <c r="AW1374" s="179">
        <v>51200</v>
      </c>
      <c r="AX1374" s="38">
        <v>57</v>
      </c>
      <c r="AY1374">
        <v>5</v>
      </c>
      <c r="AZ1374">
        <v>16</v>
      </c>
      <c r="BA1374">
        <v>1</v>
      </c>
    </row>
    <row r="1375" spans="49:53" hidden="1" x14ac:dyDescent="0.15">
      <c r="AW1375" s="179">
        <v>51230</v>
      </c>
      <c r="AX1375" s="38">
        <v>57</v>
      </c>
      <c r="AY1375">
        <v>5</v>
      </c>
      <c r="AZ1375">
        <v>17</v>
      </c>
      <c r="BA1375">
        <v>9</v>
      </c>
    </row>
    <row r="1376" spans="49:53" hidden="1" x14ac:dyDescent="0.15">
      <c r="AW1376" s="179">
        <v>51261</v>
      </c>
      <c r="AX1376" s="38">
        <v>57</v>
      </c>
      <c r="AY1376">
        <v>5</v>
      </c>
      <c r="AZ1376">
        <v>18</v>
      </c>
      <c r="BA1376">
        <v>8</v>
      </c>
    </row>
    <row r="1377" spans="49:53" hidden="1" x14ac:dyDescent="0.15">
      <c r="AW1377" s="179">
        <v>51292</v>
      </c>
      <c r="AX1377" s="38">
        <v>57</v>
      </c>
      <c r="AY1377">
        <v>5</v>
      </c>
      <c r="AZ1377">
        <v>19</v>
      </c>
      <c r="BA1377">
        <v>7</v>
      </c>
    </row>
    <row r="1378" spans="49:53" hidden="1" x14ac:dyDescent="0.15">
      <c r="AW1378" s="179">
        <v>51323</v>
      </c>
      <c r="AX1378" s="38">
        <v>57</v>
      </c>
      <c r="AY1378">
        <v>5</v>
      </c>
      <c r="AZ1378">
        <v>20</v>
      </c>
      <c r="BA1378">
        <v>6</v>
      </c>
    </row>
    <row r="1379" spans="49:53" hidden="1" x14ac:dyDescent="0.15">
      <c r="AW1379" s="179">
        <v>51355</v>
      </c>
      <c r="AX1379" s="38">
        <v>57</v>
      </c>
      <c r="AY1379">
        <v>5</v>
      </c>
      <c r="AZ1379">
        <v>21</v>
      </c>
      <c r="BA1379">
        <v>5</v>
      </c>
    </row>
    <row r="1380" spans="49:53" hidden="1" x14ac:dyDescent="0.15">
      <c r="AW1380" s="179">
        <v>51386</v>
      </c>
      <c r="AX1380" s="38">
        <v>57</v>
      </c>
      <c r="AY1380">
        <v>5</v>
      </c>
      <c r="AZ1380">
        <v>22</v>
      </c>
      <c r="BA1380">
        <v>4</v>
      </c>
    </row>
    <row r="1381" spans="49:53" hidden="1" x14ac:dyDescent="0.15">
      <c r="AW1381" s="179">
        <v>51417</v>
      </c>
      <c r="AX1381" s="38">
        <v>57</v>
      </c>
      <c r="AY1381">
        <v>5</v>
      </c>
      <c r="AZ1381">
        <v>23</v>
      </c>
      <c r="BA1381">
        <v>3</v>
      </c>
    </row>
    <row r="1382" spans="49:53" hidden="1" x14ac:dyDescent="0.15">
      <c r="AW1382" s="179">
        <v>51447</v>
      </c>
      <c r="AX1382" s="38">
        <v>57</v>
      </c>
      <c r="AY1382">
        <v>5</v>
      </c>
      <c r="AZ1382">
        <v>24</v>
      </c>
      <c r="BA1382">
        <v>2</v>
      </c>
    </row>
    <row r="1383" spans="49:53" hidden="1" x14ac:dyDescent="0.15">
      <c r="AW1383" s="179">
        <v>51476</v>
      </c>
      <c r="AX1383" s="38">
        <v>57</v>
      </c>
      <c r="AY1383">
        <v>5</v>
      </c>
      <c r="AZ1383">
        <v>25</v>
      </c>
      <c r="BA1383">
        <v>1</v>
      </c>
    </row>
    <row r="1384" spans="49:53" hidden="1" x14ac:dyDescent="0.15">
      <c r="AW1384" s="179">
        <v>51506</v>
      </c>
      <c r="AX1384" s="38">
        <v>57</v>
      </c>
      <c r="AY1384">
        <v>5</v>
      </c>
      <c r="AZ1384">
        <v>26</v>
      </c>
      <c r="BA1384">
        <v>9</v>
      </c>
    </row>
    <row r="1385" spans="49:53" hidden="1" x14ac:dyDescent="0.15">
      <c r="AW1385" s="179">
        <v>51535</v>
      </c>
      <c r="AX1385" s="38">
        <v>58</v>
      </c>
      <c r="AY1385">
        <v>5</v>
      </c>
      <c r="AZ1385">
        <v>27</v>
      </c>
      <c r="BA1385">
        <v>8</v>
      </c>
    </row>
    <row r="1386" spans="49:53" hidden="1" x14ac:dyDescent="0.15">
      <c r="AW1386" s="179">
        <v>51565</v>
      </c>
      <c r="AX1386" s="38">
        <v>58</v>
      </c>
      <c r="AY1386">
        <v>5</v>
      </c>
      <c r="AZ1386">
        <v>28</v>
      </c>
      <c r="BA1386">
        <v>7</v>
      </c>
    </row>
    <row r="1387" spans="49:53" hidden="1" x14ac:dyDescent="0.15">
      <c r="AW1387" s="179">
        <v>51595</v>
      </c>
      <c r="AX1387" s="38">
        <v>58</v>
      </c>
      <c r="AY1387">
        <v>4</v>
      </c>
      <c r="AZ1387">
        <v>29</v>
      </c>
      <c r="BA1387">
        <v>6</v>
      </c>
    </row>
    <row r="1388" spans="49:53" hidden="1" x14ac:dyDescent="0.15">
      <c r="AW1388" s="179">
        <v>51626</v>
      </c>
      <c r="AX1388" s="38">
        <v>58</v>
      </c>
      <c r="AY1388">
        <v>4</v>
      </c>
      <c r="AZ1388">
        <v>30</v>
      </c>
      <c r="BA1388">
        <v>5</v>
      </c>
    </row>
    <row r="1389" spans="49:53" hidden="1" x14ac:dyDescent="0.15">
      <c r="AW1389" s="179">
        <v>51657</v>
      </c>
      <c r="AX1389" s="38">
        <v>58</v>
      </c>
      <c r="AY1389">
        <v>4</v>
      </c>
      <c r="AZ1389">
        <v>31</v>
      </c>
      <c r="BA1389">
        <v>4</v>
      </c>
    </row>
    <row r="1390" spans="49:53" hidden="1" x14ac:dyDescent="0.15">
      <c r="AW1390" s="179">
        <v>51689</v>
      </c>
      <c r="AX1390" s="38">
        <v>58</v>
      </c>
      <c r="AY1390">
        <v>4</v>
      </c>
      <c r="AZ1390">
        <v>32</v>
      </c>
      <c r="BA1390">
        <v>3</v>
      </c>
    </row>
    <row r="1391" spans="49:53" hidden="1" x14ac:dyDescent="0.15">
      <c r="AW1391" s="179">
        <v>51720</v>
      </c>
      <c r="AX1391" s="38">
        <v>58</v>
      </c>
      <c r="AY1391">
        <v>4</v>
      </c>
      <c r="AZ1391">
        <v>33</v>
      </c>
      <c r="BA1391">
        <v>2</v>
      </c>
    </row>
    <row r="1392" spans="49:53" hidden="1" x14ac:dyDescent="0.15">
      <c r="AW1392" s="179">
        <v>51751</v>
      </c>
      <c r="AX1392" s="38">
        <v>58</v>
      </c>
      <c r="AY1392">
        <v>4</v>
      </c>
      <c r="AZ1392">
        <v>34</v>
      </c>
      <c r="BA1392">
        <v>1</v>
      </c>
    </row>
    <row r="1393" spans="49:53" hidden="1" x14ac:dyDescent="0.15">
      <c r="AW1393" s="179">
        <v>51782</v>
      </c>
      <c r="AX1393" s="38">
        <v>58</v>
      </c>
      <c r="AY1393">
        <v>4</v>
      </c>
      <c r="AZ1393">
        <v>35</v>
      </c>
      <c r="BA1393">
        <v>9</v>
      </c>
    </row>
    <row r="1394" spans="49:53" hidden="1" x14ac:dyDescent="0.15">
      <c r="AW1394" s="179">
        <v>51812</v>
      </c>
      <c r="AX1394" s="38">
        <v>58</v>
      </c>
      <c r="AY1394">
        <v>4</v>
      </c>
      <c r="AZ1394">
        <v>36</v>
      </c>
      <c r="BA1394">
        <v>8</v>
      </c>
    </row>
    <row r="1395" spans="49:53" hidden="1" x14ac:dyDescent="0.15">
      <c r="AW1395" s="179">
        <v>51842</v>
      </c>
      <c r="AX1395" s="38">
        <v>58</v>
      </c>
      <c r="AY1395">
        <v>4</v>
      </c>
      <c r="AZ1395">
        <v>37</v>
      </c>
      <c r="BA1395">
        <v>7</v>
      </c>
    </row>
    <row r="1396" spans="49:53" hidden="1" x14ac:dyDescent="0.15">
      <c r="AW1396" s="179">
        <v>51871</v>
      </c>
      <c r="AX1396" s="38">
        <v>58</v>
      </c>
      <c r="AY1396">
        <v>4</v>
      </c>
      <c r="AZ1396">
        <v>38</v>
      </c>
      <c r="BA1396">
        <v>6</v>
      </c>
    </row>
    <row r="1397" spans="49:53" hidden="1" x14ac:dyDescent="0.15">
      <c r="AW1397" s="179">
        <v>51901</v>
      </c>
      <c r="AX1397" s="38">
        <v>59</v>
      </c>
      <c r="AY1397">
        <v>3</v>
      </c>
      <c r="AZ1397">
        <v>39</v>
      </c>
      <c r="BA1397">
        <v>5</v>
      </c>
    </row>
    <row r="1398" spans="49:53" hidden="1" x14ac:dyDescent="0.15">
      <c r="AW1398" s="179">
        <v>51930</v>
      </c>
      <c r="AX1398" s="38">
        <v>59</v>
      </c>
      <c r="AY1398">
        <v>3</v>
      </c>
      <c r="AZ1398">
        <v>40</v>
      </c>
      <c r="BA1398">
        <v>4</v>
      </c>
    </row>
    <row r="1399" spans="49:53" hidden="1" x14ac:dyDescent="0.15">
      <c r="AW1399" s="179">
        <v>51961</v>
      </c>
      <c r="AX1399" s="38">
        <v>59</v>
      </c>
      <c r="AY1399">
        <v>3</v>
      </c>
      <c r="AZ1399">
        <v>41</v>
      </c>
      <c r="BA1399">
        <v>3</v>
      </c>
    </row>
    <row r="1400" spans="49:53" hidden="1" x14ac:dyDescent="0.15">
      <c r="AW1400" s="179">
        <v>51991</v>
      </c>
      <c r="AX1400" s="38">
        <v>59</v>
      </c>
      <c r="AY1400">
        <v>3</v>
      </c>
      <c r="AZ1400">
        <v>42</v>
      </c>
      <c r="BA1400">
        <v>2</v>
      </c>
    </row>
    <row r="1401" spans="49:53" hidden="1" x14ac:dyDescent="0.15">
      <c r="AW1401" s="179">
        <v>52022</v>
      </c>
      <c r="AX1401" s="38">
        <v>59</v>
      </c>
      <c r="AY1401">
        <v>3</v>
      </c>
      <c r="AZ1401">
        <v>43</v>
      </c>
      <c r="BA1401">
        <v>1</v>
      </c>
    </row>
    <row r="1402" spans="49:53" hidden="1" x14ac:dyDescent="0.15">
      <c r="AW1402" s="179">
        <v>52054</v>
      </c>
      <c r="AX1402" s="38">
        <v>59</v>
      </c>
      <c r="AY1402">
        <v>3</v>
      </c>
      <c r="AZ1402">
        <v>44</v>
      </c>
      <c r="BA1402">
        <v>9</v>
      </c>
    </row>
    <row r="1403" spans="49:53" hidden="1" x14ac:dyDescent="0.15">
      <c r="AW1403" s="179">
        <v>52085</v>
      </c>
      <c r="AX1403" s="38">
        <v>59</v>
      </c>
      <c r="AY1403">
        <v>3</v>
      </c>
      <c r="AZ1403">
        <v>45</v>
      </c>
      <c r="BA1403">
        <v>8</v>
      </c>
    </row>
    <row r="1404" spans="49:53" hidden="1" x14ac:dyDescent="0.15">
      <c r="AW1404" s="179">
        <v>52116</v>
      </c>
      <c r="AX1404" s="38">
        <v>59</v>
      </c>
      <c r="AY1404">
        <v>3</v>
      </c>
      <c r="AZ1404">
        <v>46</v>
      </c>
      <c r="BA1404">
        <v>7</v>
      </c>
    </row>
    <row r="1405" spans="49:53" hidden="1" x14ac:dyDescent="0.15">
      <c r="AW1405" s="179">
        <v>52147</v>
      </c>
      <c r="AX1405" s="38">
        <v>59</v>
      </c>
      <c r="AY1405">
        <v>3</v>
      </c>
      <c r="AZ1405">
        <v>47</v>
      </c>
      <c r="BA1405">
        <v>6</v>
      </c>
    </row>
    <row r="1406" spans="49:53" hidden="1" x14ac:dyDescent="0.15">
      <c r="AW1406" s="179">
        <v>52177</v>
      </c>
      <c r="AX1406" s="38">
        <v>59</v>
      </c>
      <c r="AY1406">
        <v>3</v>
      </c>
      <c r="AZ1406">
        <v>48</v>
      </c>
      <c r="BA1406">
        <v>5</v>
      </c>
    </row>
    <row r="1407" spans="49:53" hidden="1" x14ac:dyDescent="0.15">
      <c r="AW1407" s="179">
        <v>52207</v>
      </c>
      <c r="AX1407" s="38">
        <v>59</v>
      </c>
      <c r="AY1407">
        <v>3</v>
      </c>
      <c r="AZ1407">
        <v>49</v>
      </c>
      <c r="BA1407">
        <v>4</v>
      </c>
    </row>
    <row r="1408" spans="49:53" hidden="1" x14ac:dyDescent="0.15">
      <c r="AW1408" s="179">
        <v>52236</v>
      </c>
      <c r="AX1408" s="38">
        <v>59</v>
      </c>
      <c r="AY1408">
        <v>3</v>
      </c>
      <c r="AZ1408">
        <v>50</v>
      </c>
      <c r="BA1408">
        <v>3</v>
      </c>
    </row>
    <row r="1409" spans="49:53" hidden="1" x14ac:dyDescent="0.15">
      <c r="AW1409" s="179">
        <v>52266</v>
      </c>
      <c r="AX1409" s="38">
        <v>60</v>
      </c>
      <c r="AY1409">
        <v>2</v>
      </c>
      <c r="AZ1409">
        <v>51</v>
      </c>
      <c r="BA1409">
        <v>2</v>
      </c>
    </row>
    <row r="1410" spans="49:53" hidden="1" x14ac:dyDescent="0.15">
      <c r="AW1410" s="179">
        <v>52296</v>
      </c>
      <c r="AX1410" s="38">
        <v>60</v>
      </c>
      <c r="AY1410">
        <v>2</v>
      </c>
      <c r="AZ1410">
        <v>52</v>
      </c>
      <c r="BA1410">
        <v>1</v>
      </c>
    </row>
    <row r="1411" spans="49:53" hidden="1" x14ac:dyDescent="0.15">
      <c r="AW1411" s="179">
        <v>52326</v>
      </c>
      <c r="AX1411" s="38">
        <v>60</v>
      </c>
      <c r="AY1411">
        <v>2</v>
      </c>
      <c r="AZ1411">
        <v>53</v>
      </c>
      <c r="BA1411">
        <v>9</v>
      </c>
    </row>
    <row r="1412" spans="49:53" hidden="1" x14ac:dyDescent="0.15">
      <c r="AW1412" s="179">
        <v>52356</v>
      </c>
      <c r="AX1412" s="38">
        <v>60</v>
      </c>
      <c r="AY1412">
        <v>2</v>
      </c>
      <c r="AZ1412">
        <v>54</v>
      </c>
      <c r="BA1412">
        <v>8</v>
      </c>
    </row>
    <row r="1413" spans="49:53" hidden="1" x14ac:dyDescent="0.15">
      <c r="AW1413" s="179">
        <v>52388</v>
      </c>
      <c r="AX1413" s="38">
        <v>60</v>
      </c>
      <c r="AY1413">
        <v>2</v>
      </c>
      <c r="AZ1413">
        <v>55</v>
      </c>
      <c r="BA1413">
        <v>7</v>
      </c>
    </row>
    <row r="1414" spans="49:53" hidden="1" x14ac:dyDescent="0.15">
      <c r="AW1414" s="179">
        <v>52419</v>
      </c>
      <c r="AX1414" s="38">
        <v>60</v>
      </c>
      <c r="AY1414">
        <v>2</v>
      </c>
      <c r="AZ1414">
        <v>56</v>
      </c>
      <c r="BA1414">
        <v>6</v>
      </c>
    </row>
    <row r="1415" spans="49:53" hidden="1" x14ac:dyDescent="0.15">
      <c r="AW1415" s="179">
        <v>52450</v>
      </c>
      <c r="AX1415" s="38">
        <v>60</v>
      </c>
      <c r="AY1415">
        <v>2</v>
      </c>
      <c r="AZ1415">
        <v>57</v>
      </c>
      <c r="BA1415">
        <v>5</v>
      </c>
    </row>
    <row r="1416" spans="49:53" hidden="1" x14ac:dyDescent="0.15">
      <c r="AW1416" s="179">
        <v>52482</v>
      </c>
      <c r="AX1416" s="38">
        <v>60</v>
      </c>
      <c r="AY1416">
        <v>2</v>
      </c>
      <c r="AZ1416">
        <v>58</v>
      </c>
      <c r="BA1416">
        <v>4</v>
      </c>
    </row>
    <row r="1417" spans="49:53" hidden="1" x14ac:dyDescent="0.15">
      <c r="AW1417" s="179">
        <v>52512</v>
      </c>
      <c r="AX1417" s="38">
        <v>60</v>
      </c>
      <c r="AY1417">
        <v>2</v>
      </c>
      <c r="AZ1417">
        <v>59</v>
      </c>
      <c r="BA1417">
        <v>3</v>
      </c>
    </row>
    <row r="1418" spans="49:53" hidden="1" x14ac:dyDescent="0.15">
      <c r="AW1418" s="179">
        <v>52542</v>
      </c>
      <c r="AX1418" s="38">
        <v>60</v>
      </c>
      <c r="AY1418">
        <v>2</v>
      </c>
      <c r="AZ1418">
        <v>60</v>
      </c>
      <c r="BA1418">
        <v>2</v>
      </c>
    </row>
    <row r="1419" spans="49:53" hidden="1" x14ac:dyDescent="0.15">
      <c r="AW1419" s="179">
        <v>52572</v>
      </c>
      <c r="AX1419" s="38">
        <v>60</v>
      </c>
      <c r="AY1419">
        <v>2</v>
      </c>
      <c r="AZ1419">
        <v>1</v>
      </c>
      <c r="BA1419">
        <v>1</v>
      </c>
    </row>
    <row r="1420" spans="49:53" hidden="1" x14ac:dyDescent="0.15">
      <c r="AW1420" s="179">
        <v>52602</v>
      </c>
      <c r="AX1420" s="38">
        <v>60</v>
      </c>
      <c r="AY1420">
        <v>2</v>
      </c>
      <c r="AZ1420">
        <v>2</v>
      </c>
      <c r="BA1420">
        <v>9</v>
      </c>
    </row>
    <row r="1421" spans="49:53" hidden="1" x14ac:dyDescent="0.15">
      <c r="AW1421" s="179">
        <v>52631</v>
      </c>
      <c r="AX1421" s="38">
        <v>1</v>
      </c>
      <c r="AY1421">
        <v>1</v>
      </c>
      <c r="AZ1421">
        <v>3</v>
      </c>
      <c r="BA1421">
        <v>8</v>
      </c>
    </row>
    <row r="1422" spans="49:53" hidden="1" x14ac:dyDescent="0.15">
      <c r="AW1422" s="179">
        <v>52661</v>
      </c>
      <c r="AX1422" s="38">
        <v>1</v>
      </c>
      <c r="AY1422">
        <v>1</v>
      </c>
      <c r="AZ1422">
        <v>4</v>
      </c>
      <c r="BA1422">
        <v>7</v>
      </c>
    </row>
    <row r="1423" spans="49:53" hidden="1" x14ac:dyDescent="0.15">
      <c r="AW1423" s="179">
        <v>52691</v>
      </c>
      <c r="AX1423" s="38">
        <v>1</v>
      </c>
      <c r="AY1423">
        <v>1</v>
      </c>
      <c r="AZ1423">
        <v>5</v>
      </c>
      <c r="BA1423">
        <v>6</v>
      </c>
    </row>
    <row r="1424" spans="49:53" hidden="1" x14ac:dyDescent="0.15">
      <c r="AW1424" s="179">
        <v>52722</v>
      </c>
      <c r="AX1424" s="38">
        <v>1</v>
      </c>
      <c r="AY1424">
        <v>1</v>
      </c>
      <c r="AZ1424">
        <v>6</v>
      </c>
      <c r="BA1424">
        <v>5</v>
      </c>
    </row>
    <row r="1425" spans="49:53" hidden="1" x14ac:dyDescent="0.15">
      <c r="AW1425" s="179">
        <v>52753</v>
      </c>
      <c r="AX1425" s="38">
        <v>1</v>
      </c>
      <c r="AY1425">
        <v>1</v>
      </c>
      <c r="AZ1425">
        <v>7</v>
      </c>
      <c r="BA1425">
        <v>4</v>
      </c>
    </row>
    <row r="1426" spans="49:53" hidden="1" x14ac:dyDescent="0.15">
      <c r="AW1426" s="179">
        <v>52784</v>
      </c>
      <c r="AX1426" s="38">
        <v>1</v>
      </c>
      <c r="AY1426">
        <v>1</v>
      </c>
      <c r="AZ1426">
        <v>8</v>
      </c>
      <c r="BA1426">
        <v>3</v>
      </c>
    </row>
    <row r="1427" spans="49:53" hidden="1" x14ac:dyDescent="0.15">
      <c r="AW1427" s="179">
        <v>52816</v>
      </c>
      <c r="AX1427" s="38">
        <v>1</v>
      </c>
      <c r="AY1427">
        <v>1</v>
      </c>
      <c r="AZ1427">
        <v>9</v>
      </c>
      <c r="BA1427">
        <v>2</v>
      </c>
    </row>
    <row r="1428" spans="49:53" hidden="1" x14ac:dyDescent="0.15">
      <c r="AW1428" s="179">
        <v>52847</v>
      </c>
      <c r="AX1428" s="38">
        <v>1</v>
      </c>
      <c r="AY1428">
        <v>1</v>
      </c>
      <c r="AZ1428">
        <v>10</v>
      </c>
      <c r="BA1428">
        <v>1</v>
      </c>
    </row>
    <row r="1429" spans="49:53" hidden="1" x14ac:dyDescent="0.15">
      <c r="AW1429" s="179">
        <v>52878</v>
      </c>
      <c r="AX1429" s="38">
        <v>1</v>
      </c>
      <c r="AY1429">
        <v>1</v>
      </c>
      <c r="AZ1429">
        <v>11</v>
      </c>
      <c r="BA1429">
        <v>9</v>
      </c>
    </row>
    <row r="1430" spans="49:53" hidden="1" x14ac:dyDescent="0.15">
      <c r="AW1430" s="179">
        <v>52908</v>
      </c>
      <c r="AX1430" s="38">
        <v>1</v>
      </c>
      <c r="AY1430">
        <v>1</v>
      </c>
      <c r="AZ1430">
        <v>12</v>
      </c>
      <c r="BA1430">
        <v>8</v>
      </c>
    </row>
    <row r="1431" spans="49:53" hidden="1" x14ac:dyDescent="0.15">
      <c r="AW1431" s="179">
        <v>52937</v>
      </c>
      <c r="AX1431" s="38">
        <v>1</v>
      </c>
      <c r="AY1431">
        <v>1</v>
      </c>
      <c r="AZ1431">
        <v>13</v>
      </c>
      <c r="BA1431">
        <v>7</v>
      </c>
    </row>
    <row r="1432" spans="49:53" hidden="1" x14ac:dyDescent="0.15">
      <c r="AW1432" s="179">
        <v>52967</v>
      </c>
      <c r="AX1432" s="38">
        <v>1</v>
      </c>
      <c r="AY1432">
        <v>1</v>
      </c>
      <c r="AZ1432">
        <v>14</v>
      </c>
      <c r="BA1432">
        <v>6</v>
      </c>
    </row>
    <row r="1433" spans="49:53" hidden="1" x14ac:dyDescent="0.15">
      <c r="AW1433" s="179">
        <v>52996</v>
      </c>
      <c r="AX1433" s="38">
        <v>2</v>
      </c>
      <c r="AY1433">
        <v>9</v>
      </c>
      <c r="AZ1433">
        <v>15</v>
      </c>
      <c r="BA1433">
        <v>5</v>
      </c>
    </row>
    <row r="1434" spans="49:53" hidden="1" x14ac:dyDescent="0.15">
      <c r="AW1434" s="179">
        <v>53026</v>
      </c>
      <c r="AX1434" s="38">
        <v>2</v>
      </c>
      <c r="AY1434">
        <v>9</v>
      </c>
      <c r="AZ1434">
        <v>16</v>
      </c>
      <c r="BA1434">
        <v>4</v>
      </c>
    </row>
    <row r="1435" spans="49:53" hidden="1" x14ac:dyDescent="0.15">
      <c r="AW1435" s="179">
        <v>53056</v>
      </c>
      <c r="AX1435" s="38">
        <v>2</v>
      </c>
      <c r="AY1435">
        <v>9</v>
      </c>
      <c r="AZ1435">
        <v>17</v>
      </c>
      <c r="BA1435">
        <v>3</v>
      </c>
    </row>
    <row r="1436" spans="49:53" hidden="1" x14ac:dyDescent="0.15">
      <c r="AW1436" s="179">
        <v>53087</v>
      </c>
      <c r="AX1436" s="38">
        <v>2</v>
      </c>
      <c r="AY1436">
        <v>9</v>
      </c>
      <c r="AZ1436">
        <v>18</v>
      </c>
      <c r="BA1436">
        <v>2</v>
      </c>
    </row>
    <row r="1437" spans="49:53" hidden="1" x14ac:dyDescent="0.15">
      <c r="AW1437" s="179">
        <v>53118</v>
      </c>
      <c r="AX1437" s="38">
        <v>2</v>
      </c>
      <c r="AY1437">
        <v>9</v>
      </c>
      <c r="AZ1437">
        <v>19</v>
      </c>
      <c r="BA1437">
        <v>1</v>
      </c>
    </row>
    <row r="1438" spans="49:53" hidden="1" x14ac:dyDescent="0.15">
      <c r="AW1438" s="179">
        <v>53150</v>
      </c>
      <c r="AX1438" s="38">
        <v>2</v>
      </c>
      <c r="AY1438">
        <v>9</v>
      </c>
      <c r="AZ1438">
        <v>20</v>
      </c>
      <c r="BA1438">
        <v>9</v>
      </c>
    </row>
    <row r="1439" spans="49:53" hidden="1" x14ac:dyDescent="0.15">
      <c r="AW1439" s="179">
        <v>53181</v>
      </c>
      <c r="AX1439" s="38">
        <v>2</v>
      </c>
      <c r="AY1439">
        <v>9</v>
      </c>
      <c r="AZ1439">
        <v>21</v>
      </c>
      <c r="BA1439">
        <v>8</v>
      </c>
    </row>
    <row r="1440" spans="49:53" hidden="1" x14ac:dyDescent="0.15">
      <c r="AW1440" s="179">
        <v>53212</v>
      </c>
      <c r="AX1440" s="38">
        <v>2</v>
      </c>
      <c r="AY1440">
        <v>9</v>
      </c>
      <c r="AZ1440">
        <v>22</v>
      </c>
      <c r="BA1440">
        <v>7</v>
      </c>
    </row>
    <row r="1441" spans="49:53" hidden="1" x14ac:dyDescent="0.15">
      <c r="AW1441" s="179">
        <v>53243</v>
      </c>
      <c r="AX1441" s="38">
        <v>2</v>
      </c>
      <c r="AY1441">
        <v>9</v>
      </c>
      <c r="AZ1441">
        <v>23</v>
      </c>
      <c r="BA1441">
        <v>6</v>
      </c>
    </row>
    <row r="1442" spans="49:53" hidden="1" x14ac:dyDescent="0.15">
      <c r="AW1442" s="179">
        <v>53273</v>
      </c>
      <c r="AX1442" s="38">
        <v>2</v>
      </c>
      <c r="AY1442">
        <v>9</v>
      </c>
      <c r="AZ1442">
        <v>24</v>
      </c>
      <c r="BA1442">
        <v>5</v>
      </c>
    </row>
    <row r="1443" spans="49:53" hidden="1" x14ac:dyDescent="0.15">
      <c r="AW1443" s="179">
        <v>53303</v>
      </c>
      <c r="AX1443" s="38">
        <v>2</v>
      </c>
      <c r="AY1443">
        <v>9</v>
      </c>
      <c r="AZ1443">
        <v>25</v>
      </c>
      <c r="BA1443">
        <v>4</v>
      </c>
    </row>
    <row r="1444" spans="49:53" hidden="1" x14ac:dyDescent="0.15">
      <c r="AW1444" s="179">
        <v>53332</v>
      </c>
      <c r="AX1444" s="38">
        <v>2</v>
      </c>
      <c r="AY1444">
        <v>9</v>
      </c>
      <c r="AZ1444">
        <v>26</v>
      </c>
      <c r="BA1444">
        <v>3</v>
      </c>
    </row>
    <row r="1445" spans="49:53" hidden="1" x14ac:dyDescent="0.15">
      <c r="AW1445" s="179">
        <v>53362</v>
      </c>
      <c r="AX1445" s="38">
        <v>3</v>
      </c>
      <c r="AY1445">
        <v>8</v>
      </c>
      <c r="AZ1445">
        <v>27</v>
      </c>
      <c r="BA1445">
        <v>2</v>
      </c>
    </row>
    <row r="1446" spans="49:53" hidden="1" x14ac:dyDescent="0.15">
      <c r="AW1446" s="179">
        <v>53391</v>
      </c>
      <c r="AX1446" s="38">
        <v>3</v>
      </c>
      <c r="AY1446">
        <v>8</v>
      </c>
      <c r="AZ1446">
        <v>28</v>
      </c>
      <c r="BA1446">
        <v>1</v>
      </c>
    </row>
    <row r="1447" spans="49:53" hidden="1" x14ac:dyDescent="0.15">
      <c r="AW1447" s="179">
        <v>53421</v>
      </c>
      <c r="AX1447" s="38">
        <v>3</v>
      </c>
      <c r="AY1447">
        <v>8</v>
      </c>
      <c r="AZ1447">
        <v>29</v>
      </c>
      <c r="BA1447">
        <v>9</v>
      </c>
    </row>
    <row r="1448" spans="49:53" hidden="1" x14ac:dyDescent="0.15">
      <c r="AW1448" s="179">
        <v>53452</v>
      </c>
      <c r="AX1448" s="38">
        <v>3</v>
      </c>
      <c r="AY1448">
        <v>8</v>
      </c>
      <c r="AZ1448">
        <v>30</v>
      </c>
      <c r="BA1448">
        <v>8</v>
      </c>
    </row>
    <row r="1449" spans="49:53" hidden="1" x14ac:dyDescent="0.15">
      <c r="AW1449" s="179">
        <v>53483</v>
      </c>
      <c r="AX1449" s="38">
        <v>3</v>
      </c>
      <c r="AY1449">
        <v>8</v>
      </c>
      <c r="AZ1449">
        <v>31</v>
      </c>
      <c r="BA1449">
        <v>7</v>
      </c>
    </row>
    <row r="1450" spans="49:53" hidden="1" x14ac:dyDescent="0.15">
      <c r="AW1450" s="179">
        <v>53515</v>
      </c>
      <c r="AX1450" s="38">
        <v>3</v>
      </c>
      <c r="AY1450">
        <v>8</v>
      </c>
      <c r="AZ1450">
        <v>32</v>
      </c>
      <c r="BA1450">
        <v>6</v>
      </c>
    </row>
    <row r="1451" spans="49:53" hidden="1" x14ac:dyDescent="0.15">
      <c r="AW1451" s="179">
        <v>53546</v>
      </c>
      <c r="AX1451" s="38">
        <v>3</v>
      </c>
      <c r="AY1451">
        <v>8</v>
      </c>
      <c r="AZ1451">
        <v>33</v>
      </c>
      <c r="BA1451">
        <v>5</v>
      </c>
    </row>
    <row r="1452" spans="49:53" hidden="1" x14ac:dyDescent="0.15">
      <c r="AW1452" s="179">
        <v>53577</v>
      </c>
      <c r="AX1452" s="38">
        <v>3</v>
      </c>
      <c r="AY1452">
        <v>8</v>
      </c>
      <c r="AZ1452">
        <v>34</v>
      </c>
      <c r="BA1452">
        <v>4</v>
      </c>
    </row>
    <row r="1453" spans="49:53" hidden="1" x14ac:dyDescent="0.15">
      <c r="AW1453" s="179">
        <v>53608</v>
      </c>
      <c r="AX1453" s="38">
        <v>3</v>
      </c>
      <c r="AY1453">
        <v>8</v>
      </c>
      <c r="AZ1453">
        <v>35</v>
      </c>
      <c r="BA1453">
        <v>3</v>
      </c>
    </row>
    <row r="1454" spans="49:53" hidden="1" x14ac:dyDescent="0.15">
      <c r="AW1454" s="179">
        <v>53638</v>
      </c>
      <c r="AX1454" s="38">
        <v>3</v>
      </c>
      <c r="AY1454">
        <v>8</v>
      </c>
      <c r="AZ1454">
        <v>36</v>
      </c>
      <c r="BA1454">
        <v>2</v>
      </c>
    </row>
    <row r="1455" spans="49:53" hidden="1" x14ac:dyDescent="0.15">
      <c r="AW1455" s="179">
        <v>53668</v>
      </c>
      <c r="AX1455" s="38">
        <v>3</v>
      </c>
      <c r="AY1455">
        <v>8</v>
      </c>
      <c r="AZ1455">
        <v>37</v>
      </c>
      <c r="BA1455">
        <v>1</v>
      </c>
    </row>
    <row r="1456" spans="49:53" hidden="1" x14ac:dyDescent="0.15">
      <c r="AW1456" s="179">
        <v>53697</v>
      </c>
      <c r="AX1456" s="38">
        <v>3</v>
      </c>
      <c r="AY1456">
        <v>8</v>
      </c>
      <c r="AZ1456">
        <v>38</v>
      </c>
      <c r="BA1456">
        <v>9</v>
      </c>
    </row>
    <row r="1457" spans="49:53" hidden="1" x14ac:dyDescent="0.15">
      <c r="AW1457" s="179">
        <v>53727</v>
      </c>
      <c r="AX1457" s="38">
        <v>4</v>
      </c>
      <c r="AY1457">
        <v>7</v>
      </c>
      <c r="AZ1457">
        <v>39</v>
      </c>
      <c r="BA1457">
        <v>8</v>
      </c>
    </row>
    <row r="1458" spans="49:53" hidden="1" x14ac:dyDescent="0.15">
      <c r="AW1458" s="179">
        <v>53757</v>
      </c>
      <c r="AX1458" s="38">
        <v>4</v>
      </c>
      <c r="AY1458">
        <v>7</v>
      </c>
      <c r="AZ1458">
        <v>40</v>
      </c>
      <c r="BA1458">
        <v>7</v>
      </c>
    </row>
    <row r="1459" spans="49:53" hidden="1" x14ac:dyDescent="0.15">
      <c r="AW1459" s="179">
        <v>53787</v>
      </c>
      <c r="AX1459" s="38">
        <v>4</v>
      </c>
      <c r="AY1459">
        <v>7</v>
      </c>
      <c r="AZ1459">
        <v>41</v>
      </c>
      <c r="BA1459">
        <v>6</v>
      </c>
    </row>
    <row r="1460" spans="49:53" hidden="1" x14ac:dyDescent="0.15">
      <c r="AW1460" s="179">
        <v>53817</v>
      </c>
      <c r="AX1460" s="38">
        <v>4</v>
      </c>
      <c r="AY1460">
        <v>7</v>
      </c>
      <c r="AZ1460">
        <v>42</v>
      </c>
      <c r="BA1460">
        <v>5</v>
      </c>
    </row>
    <row r="1461" spans="49:53" hidden="1" x14ac:dyDescent="0.15">
      <c r="AW1461" s="179">
        <v>53849</v>
      </c>
      <c r="AX1461" s="38">
        <v>4</v>
      </c>
      <c r="AY1461">
        <v>7</v>
      </c>
      <c r="AZ1461">
        <v>43</v>
      </c>
      <c r="BA1461">
        <v>4</v>
      </c>
    </row>
    <row r="1462" spans="49:53" hidden="1" x14ac:dyDescent="0.15">
      <c r="AW1462" s="179">
        <v>53880</v>
      </c>
      <c r="AX1462" s="38">
        <v>4</v>
      </c>
      <c r="AY1462">
        <v>7</v>
      </c>
      <c r="AZ1462">
        <v>44</v>
      </c>
      <c r="BA1462">
        <v>3</v>
      </c>
    </row>
    <row r="1463" spans="49:53" hidden="1" x14ac:dyDescent="0.15">
      <c r="AW1463" s="179">
        <v>53911</v>
      </c>
      <c r="AX1463" s="38">
        <v>4</v>
      </c>
      <c r="AY1463">
        <v>7</v>
      </c>
      <c r="AZ1463">
        <v>45</v>
      </c>
      <c r="BA1463">
        <v>2</v>
      </c>
    </row>
    <row r="1464" spans="49:53" hidden="1" x14ac:dyDescent="0.15">
      <c r="AW1464" s="179">
        <v>53943</v>
      </c>
      <c r="AX1464" s="38">
        <v>4</v>
      </c>
      <c r="AY1464">
        <v>7</v>
      </c>
      <c r="AZ1464">
        <v>46</v>
      </c>
      <c r="BA1464">
        <v>1</v>
      </c>
    </row>
    <row r="1465" spans="49:53" hidden="1" x14ac:dyDescent="0.15">
      <c r="AW1465" s="179">
        <v>53973</v>
      </c>
      <c r="AX1465" s="38">
        <v>4</v>
      </c>
      <c r="AY1465">
        <v>7</v>
      </c>
      <c r="AZ1465">
        <v>47</v>
      </c>
      <c r="BA1465">
        <v>9</v>
      </c>
    </row>
    <row r="1466" spans="49:53" hidden="1" x14ac:dyDescent="0.15">
      <c r="AW1466" s="179">
        <v>54003</v>
      </c>
      <c r="AX1466" s="38">
        <v>4</v>
      </c>
      <c r="AY1466">
        <v>7</v>
      </c>
      <c r="AZ1466">
        <v>48</v>
      </c>
      <c r="BA1466">
        <v>8</v>
      </c>
    </row>
    <row r="1467" spans="49:53" hidden="1" x14ac:dyDescent="0.15">
      <c r="AW1467" s="179">
        <v>54033</v>
      </c>
      <c r="AX1467" s="38">
        <v>4</v>
      </c>
      <c r="AY1467">
        <v>7</v>
      </c>
      <c r="AZ1467">
        <v>49</v>
      </c>
      <c r="BA1467">
        <v>7</v>
      </c>
    </row>
    <row r="1468" spans="49:53" hidden="1" x14ac:dyDescent="0.15">
      <c r="AW1468" s="179">
        <v>54063</v>
      </c>
      <c r="AX1468" s="38">
        <v>4</v>
      </c>
      <c r="AY1468">
        <v>7</v>
      </c>
      <c r="AZ1468">
        <v>50</v>
      </c>
      <c r="BA1468">
        <v>6</v>
      </c>
    </row>
    <row r="1469" spans="49:53" hidden="1" x14ac:dyDescent="0.15">
      <c r="AW1469" s="179">
        <v>54092</v>
      </c>
      <c r="AX1469" s="38">
        <v>5</v>
      </c>
      <c r="AY1469">
        <v>6</v>
      </c>
      <c r="AZ1469">
        <v>51</v>
      </c>
      <c r="BA1469">
        <v>5</v>
      </c>
    </row>
    <row r="1470" spans="49:53" hidden="1" x14ac:dyDescent="0.15">
      <c r="AW1470" s="179">
        <v>54122</v>
      </c>
      <c r="AX1470" s="38">
        <v>5</v>
      </c>
      <c r="AY1470">
        <v>6</v>
      </c>
      <c r="AZ1470">
        <v>52</v>
      </c>
      <c r="BA1470">
        <v>4</v>
      </c>
    </row>
    <row r="1471" spans="49:53" hidden="1" x14ac:dyDescent="0.15">
      <c r="AW1471" s="179">
        <v>54152</v>
      </c>
      <c r="AX1471" s="38">
        <v>5</v>
      </c>
      <c r="AY1471">
        <v>6</v>
      </c>
      <c r="AZ1471">
        <v>53</v>
      </c>
      <c r="BA1471">
        <v>3</v>
      </c>
    </row>
    <row r="1472" spans="49:53" hidden="1" x14ac:dyDescent="0.15">
      <c r="AW1472" s="179">
        <v>54183</v>
      </c>
      <c r="AX1472" s="38">
        <v>5</v>
      </c>
      <c r="AY1472">
        <v>6</v>
      </c>
      <c r="AZ1472">
        <v>54</v>
      </c>
      <c r="BA1472">
        <v>2</v>
      </c>
    </row>
    <row r="1473" spans="49:53" hidden="1" x14ac:dyDescent="0.15">
      <c r="AW1473" s="179">
        <v>54214</v>
      </c>
      <c r="AX1473" s="38">
        <v>5</v>
      </c>
      <c r="AY1473">
        <v>6</v>
      </c>
      <c r="AZ1473">
        <v>55</v>
      </c>
      <c r="BA1473">
        <v>1</v>
      </c>
    </row>
    <row r="1474" spans="49:53" hidden="1" x14ac:dyDescent="0.15">
      <c r="AW1474" s="179">
        <v>54245</v>
      </c>
      <c r="AX1474" s="38">
        <v>5</v>
      </c>
      <c r="AY1474">
        <v>6</v>
      </c>
      <c r="AZ1474">
        <v>56</v>
      </c>
      <c r="BA1474">
        <v>9</v>
      </c>
    </row>
    <row r="1475" spans="49:53" hidden="1" x14ac:dyDescent="0.15">
      <c r="AW1475" s="179">
        <v>54277</v>
      </c>
      <c r="AX1475" s="38">
        <v>5</v>
      </c>
      <c r="AY1475">
        <v>6</v>
      </c>
      <c r="AZ1475">
        <v>57</v>
      </c>
      <c r="BA1475">
        <v>8</v>
      </c>
    </row>
    <row r="1476" spans="49:53" hidden="1" x14ac:dyDescent="0.15">
      <c r="AW1476" s="179">
        <v>54308</v>
      </c>
      <c r="AX1476" s="38">
        <v>5</v>
      </c>
      <c r="AY1476">
        <v>6</v>
      </c>
      <c r="AZ1476">
        <v>58</v>
      </c>
      <c r="BA1476">
        <v>7</v>
      </c>
    </row>
    <row r="1477" spans="49:53" hidden="1" x14ac:dyDescent="0.15">
      <c r="AW1477" s="179">
        <v>54338</v>
      </c>
      <c r="AX1477" s="38">
        <v>5</v>
      </c>
      <c r="AY1477">
        <v>6</v>
      </c>
      <c r="AZ1477">
        <v>59</v>
      </c>
      <c r="BA1477">
        <v>6</v>
      </c>
    </row>
    <row r="1478" spans="49:53" hidden="1" x14ac:dyDescent="0.15">
      <c r="AW1478" s="179">
        <v>54369</v>
      </c>
      <c r="AX1478" s="38">
        <v>5</v>
      </c>
      <c r="AY1478">
        <v>6</v>
      </c>
      <c r="AZ1478">
        <v>60</v>
      </c>
      <c r="BA1478">
        <v>5</v>
      </c>
    </row>
    <row r="1479" spans="49:53" hidden="1" x14ac:dyDescent="0.15">
      <c r="AW1479" s="179">
        <v>54398</v>
      </c>
      <c r="AX1479" s="38">
        <v>5</v>
      </c>
      <c r="AY1479">
        <v>6</v>
      </c>
      <c r="AZ1479">
        <v>1</v>
      </c>
      <c r="BA1479">
        <v>4</v>
      </c>
    </row>
    <row r="1480" spans="49:53" hidden="1" x14ac:dyDescent="0.15">
      <c r="AW1480" s="179">
        <v>54428</v>
      </c>
      <c r="AX1480" s="38">
        <v>5</v>
      </c>
      <c r="AY1480">
        <v>6</v>
      </c>
      <c r="AZ1480">
        <v>2</v>
      </c>
      <c r="BA1480">
        <v>3</v>
      </c>
    </row>
    <row r="1481" spans="49:53" hidden="1" x14ac:dyDescent="0.15">
      <c r="AW1481" s="179">
        <v>54457</v>
      </c>
      <c r="AX1481" s="38">
        <v>6</v>
      </c>
      <c r="AY1481">
        <v>5</v>
      </c>
      <c r="AZ1481">
        <v>3</v>
      </c>
      <c r="BA1481">
        <v>2</v>
      </c>
    </row>
    <row r="1482" spans="49:53" hidden="1" x14ac:dyDescent="0.15">
      <c r="AW1482" s="179">
        <v>54487</v>
      </c>
      <c r="AX1482" s="38">
        <v>6</v>
      </c>
      <c r="AY1482">
        <v>5</v>
      </c>
      <c r="AZ1482">
        <v>4</v>
      </c>
      <c r="BA1482">
        <v>1</v>
      </c>
    </row>
    <row r="1483" spans="49:53" hidden="1" x14ac:dyDescent="0.15">
      <c r="AW1483" s="179">
        <v>54517</v>
      </c>
      <c r="AX1483" s="38">
        <v>6</v>
      </c>
      <c r="AY1483">
        <v>5</v>
      </c>
      <c r="AZ1483">
        <v>5</v>
      </c>
      <c r="BA1483">
        <v>9</v>
      </c>
    </row>
    <row r="1484" spans="49:53" hidden="1" x14ac:dyDescent="0.15">
      <c r="AW1484" s="179">
        <v>54548</v>
      </c>
      <c r="AX1484" s="38">
        <v>6</v>
      </c>
      <c r="AY1484">
        <v>5</v>
      </c>
      <c r="AZ1484">
        <v>6</v>
      </c>
      <c r="BA1484">
        <v>8</v>
      </c>
    </row>
    <row r="1485" spans="49:53" hidden="1" x14ac:dyDescent="0.15">
      <c r="AW1485" s="179">
        <v>54579</v>
      </c>
      <c r="AX1485" s="38">
        <v>6</v>
      </c>
      <c r="AY1485">
        <v>5</v>
      </c>
      <c r="AZ1485">
        <v>7</v>
      </c>
      <c r="BA1485">
        <v>7</v>
      </c>
    </row>
    <row r="1486" spans="49:53" hidden="1" x14ac:dyDescent="0.15">
      <c r="AW1486" s="179">
        <v>54611</v>
      </c>
      <c r="AX1486" s="38">
        <v>6</v>
      </c>
      <c r="AY1486">
        <v>5</v>
      </c>
      <c r="AZ1486">
        <v>8</v>
      </c>
      <c r="BA1486">
        <v>6</v>
      </c>
    </row>
    <row r="1487" spans="49:53" hidden="1" x14ac:dyDescent="0.15">
      <c r="AW1487" s="179">
        <v>54642</v>
      </c>
      <c r="AX1487" s="38">
        <v>6</v>
      </c>
      <c r="AY1487">
        <v>5</v>
      </c>
      <c r="AZ1487">
        <v>9</v>
      </c>
      <c r="BA1487">
        <v>5</v>
      </c>
    </row>
    <row r="1488" spans="49:53" hidden="1" x14ac:dyDescent="0.15">
      <c r="AW1488" s="179">
        <v>54673</v>
      </c>
      <c r="AX1488" s="38">
        <v>6</v>
      </c>
      <c r="AY1488">
        <v>5</v>
      </c>
      <c r="AZ1488">
        <v>10</v>
      </c>
      <c r="BA1488">
        <v>4</v>
      </c>
    </row>
    <row r="1489" spans="49:53" hidden="1" x14ac:dyDescent="0.15">
      <c r="AW1489" s="179">
        <v>54704</v>
      </c>
      <c r="AX1489" s="38">
        <v>6</v>
      </c>
      <c r="AY1489">
        <v>5</v>
      </c>
      <c r="AZ1489">
        <v>11</v>
      </c>
      <c r="BA1489">
        <v>3</v>
      </c>
    </row>
    <row r="1490" spans="49:53" hidden="1" x14ac:dyDescent="0.15">
      <c r="AW1490" s="179">
        <v>54734</v>
      </c>
      <c r="AX1490" s="38">
        <v>6</v>
      </c>
      <c r="AY1490">
        <v>5</v>
      </c>
      <c r="AZ1490">
        <v>12</v>
      </c>
      <c r="BA1490">
        <v>2</v>
      </c>
    </row>
    <row r="1491" spans="49:53" hidden="1" x14ac:dyDescent="0.15">
      <c r="AW1491" s="179">
        <v>54764</v>
      </c>
      <c r="AX1491" s="38">
        <v>6</v>
      </c>
      <c r="AY1491">
        <v>5</v>
      </c>
      <c r="AZ1491">
        <v>13</v>
      </c>
      <c r="BA1491">
        <v>1</v>
      </c>
    </row>
    <row r="1492" spans="49:53" hidden="1" x14ac:dyDescent="0.15">
      <c r="AW1492" s="179">
        <v>54793</v>
      </c>
      <c r="AX1492" s="38">
        <v>6</v>
      </c>
      <c r="AY1492">
        <v>5</v>
      </c>
      <c r="AZ1492">
        <v>14</v>
      </c>
      <c r="BA1492">
        <v>9</v>
      </c>
    </row>
    <row r="1493" spans="49:53" hidden="1" x14ac:dyDescent="0.15">
      <c r="AW1493" s="179">
        <v>54823</v>
      </c>
      <c r="AX1493" s="38">
        <v>7</v>
      </c>
      <c r="AY1493">
        <v>4</v>
      </c>
      <c r="AZ1493">
        <v>15</v>
      </c>
      <c r="BA1493">
        <v>8</v>
      </c>
    </row>
    <row r="1494" spans="49:53" hidden="1" x14ac:dyDescent="0.15">
      <c r="AW1494" s="179">
        <v>54852</v>
      </c>
      <c r="AX1494" s="38">
        <v>7</v>
      </c>
      <c r="AY1494">
        <v>4</v>
      </c>
      <c r="AZ1494">
        <v>16</v>
      </c>
      <c r="BA1494">
        <v>7</v>
      </c>
    </row>
    <row r="1495" spans="49:53" hidden="1" x14ac:dyDescent="0.15">
      <c r="AW1495" s="179">
        <v>54882</v>
      </c>
      <c r="AX1495" s="38">
        <v>7</v>
      </c>
      <c r="AY1495">
        <v>4</v>
      </c>
      <c r="AZ1495">
        <v>17</v>
      </c>
      <c r="BA1495">
        <v>6</v>
      </c>
    </row>
    <row r="1496" spans="49:53" hidden="1" x14ac:dyDescent="0.15">
      <c r="AW1496" s="179">
        <v>54913</v>
      </c>
      <c r="AX1496" s="38">
        <v>7</v>
      </c>
      <c r="AY1496">
        <v>4</v>
      </c>
      <c r="AZ1496">
        <v>18</v>
      </c>
      <c r="BA1496">
        <v>5</v>
      </c>
    </row>
    <row r="1497" spans="49:53" hidden="1" x14ac:dyDescent="0.15">
      <c r="AW1497" s="179">
        <v>54944</v>
      </c>
      <c r="AX1497" s="38">
        <v>7</v>
      </c>
      <c r="AY1497">
        <v>4</v>
      </c>
      <c r="AZ1497">
        <v>19</v>
      </c>
      <c r="BA1497">
        <v>4</v>
      </c>
    </row>
    <row r="1498" spans="49:53" hidden="1" x14ac:dyDescent="0.15">
      <c r="AW1498" s="179">
        <v>54976</v>
      </c>
      <c r="AX1498" s="38">
        <v>7</v>
      </c>
      <c r="AY1498">
        <v>4</v>
      </c>
      <c r="AZ1498">
        <v>20</v>
      </c>
      <c r="BA1498">
        <v>3</v>
      </c>
    </row>
    <row r="1499" spans="49:53" hidden="1" x14ac:dyDescent="0.15">
      <c r="AW1499" s="179">
        <v>55007</v>
      </c>
      <c r="AX1499" s="38">
        <v>7</v>
      </c>
      <c r="AY1499">
        <v>4</v>
      </c>
      <c r="AZ1499">
        <v>21</v>
      </c>
      <c r="BA1499">
        <v>2</v>
      </c>
    </row>
    <row r="1500" spans="49:53" hidden="1" x14ac:dyDescent="0.15">
      <c r="AW1500" s="179">
        <v>55038</v>
      </c>
      <c r="AX1500" s="38">
        <v>7</v>
      </c>
      <c r="AY1500">
        <v>4</v>
      </c>
      <c r="AZ1500">
        <v>22</v>
      </c>
      <c r="BA1500">
        <v>1</v>
      </c>
    </row>
    <row r="1501" spans="49:53" hidden="1" x14ac:dyDescent="0.15">
      <c r="AW1501" s="179">
        <v>55069</v>
      </c>
      <c r="AX1501" s="38">
        <v>7</v>
      </c>
      <c r="AY1501">
        <v>4</v>
      </c>
      <c r="AZ1501">
        <v>23</v>
      </c>
      <c r="BA1501">
        <v>9</v>
      </c>
    </row>
    <row r="1502" spans="49:53" hidden="1" x14ac:dyDescent="0.15">
      <c r="AW1502" s="179">
        <v>55099</v>
      </c>
      <c r="AX1502" s="38">
        <v>7</v>
      </c>
      <c r="AY1502">
        <v>4</v>
      </c>
      <c r="AZ1502">
        <v>24</v>
      </c>
      <c r="BA1502">
        <v>8</v>
      </c>
    </row>
    <row r="1503" spans="49:53" hidden="1" x14ac:dyDescent="0.15">
      <c r="AW1503" s="179">
        <v>55129</v>
      </c>
      <c r="AX1503" s="38">
        <v>7</v>
      </c>
      <c r="AY1503">
        <v>4</v>
      </c>
      <c r="AZ1503">
        <v>25</v>
      </c>
      <c r="BA1503">
        <v>7</v>
      </c>
    </row>
    <row r="1504" spans="49:53" hidden="1" x14ac:dyDescent="0.15">
      <c r="AW1504" s="179">
        <v>55158</v>
      </c>
      <c r="AX1504" s="38">
        <v>7</v>
      </c>
      <c r="AY1504">
        <v>4</v>
      </c>
      <c r="AZ1504">
        <v>26</v>
      </c>
      <c r="BA1504">
        <v>6</v>
      </c>
    </row>
  </sheetData>
  <sheetProtection algorithmName="SHA-512" hashValue="SOkxVdMpKFoWcQDC3abg7Cv3EZOnqIUA9BVaCi0M1YRg8aq2el59ydlVhVvk9SB26JKPbIw3ZDcoSBbIDVQnuw==" saltValue="YbY98b4vpb/P7VbQBEuXiQ==" spinCount="100000" sheet="1" objects="1" scenarios="1"/>
  <mergeCells count="10">
    <mergeCell ref="B23:B25"/>
    <mergeCell ref="H5:K5"/>
    <mergeCell ref="C15:C17"/>
    <mergeCell ref="B28:B34"/>
    <mergeCell ref="J2:K2"/>
    <mergeCell ref="F15:F17"/>
    <mergeCell ref="C23:C24"/>
    <mergeCell ref="F23:F24"/>
    <mergeCell ref="C27:D38"/>
    <mergeCell ref="E27:F38"/>
  </mergeCells>
  <phoneticPr fontId="14"/>
  <conditionalFormatting sqref="D23">
    <cfRule type="cellIs" dxfId="26" priority="1" stopIfTrue="1" operator="equal">
      <formula>"目標指向型"</formula>
    </cfRule>
    <cfRule type="cellIs" dxfId="25" priority="2" stopIfTrue="1" operator="equal">
      <formula>"状況対応型"</formula>
    </cfRule>
  </conditionalFormatting>
  <conditionalFormatting sqref="D24">
    <cfRule type="cellIs" dxfId="24" priority="3" stopIfTrue="1" operator="equal">
      <formula>"自分軸"</formula>
    </cfRule>
    <cfRule type="cellIs" dxfId="23" priority="4" stopIfTrue="1" operator="equal">
      <formula>"相手軸"</formula>
    </cfRule>
  </conditionalFormatting>
  <conditionalFormatting sqref="D25">
    <cfRule type="cellIs" dxfId="22" priority="5" stopIfTrue="1" operator="equal">
      <formula>"太陽"</formula>
    </cfRule>
    <cfRule type="cellIs" dxfId="21" priority="6" stopIfTrue="1" operator="equal">
      <formula>"地球"</formula>
    </cfRule>
    <cfRule type="cellIs" dxfId="20" priority="7" stopIfTrue="1" operator="equal">
      <formula>"新月"</formula>
    </cfRule>
  </conditionalFormatting>
  <conditionalFormatting sqref="I7">
    <cfRule type="expression" dxfId="19" priority="8" stopIfTrue="1">
      <formula>OR($S$13=$T$29)</formula>
    </cfRule>
  </conditionalFormatting>
  <conditionalFormatting sqref="H16">
    <cfRule type="expression" dxfId="18" priority="9" stopIfTrue="1">
      <formula>AND($S$13=1,$T$29=2)</formula>
    </cfRule>
    <cfRule type="expression" dxfId="17" priority="10" stopIfTrue="1">
      <formula>AND(S13=2,T29=1)</formula>
    </cfRule>
  </conditionalFormatting>
  <conditionalFormatting sqref="H17">
    <cfRule type="expression" dxfId="16" priority="11" stopIfTrue="1">
      <formula>AND($S$13=12,$T$29=3)</formula>
    </cfRule>
    <cfRule type="expression" dxfId="15" priority="12" stopIfTrue="1">
      <formula>AND($S$13=3,$T$29=12)</formula>
    </cfRule>
  </conditionalFormatting>
  <conditionalFormatting sqref="H18">
    <cfRule type="expression" dxfId="14" priority="13" stopIfTrue="1">
      <formula>AND($S$13=11,$T$29=4)</formula>
    </cfRule>
    <cfRule type="expression" dxfId="13" priority="14" stopIfTrue="1">
      <formula>AND($S$13=4,$T$29=11)</formula>
    </cfRule>
  </conditionalFormatting>
  <conditionalFormatting sqref="I17">
    <cfRule type="expression" dxfId="12" priority="15" stopIfTrue="1">
      <formula>AND(S13=9,T29=6)</formula>
    </cfRule>
    <cfRule type="expression" dxfId="11" priority="16" stopIfTrue="1">
      <formula>AND(S13=6,T29=9)</formula>
    </cfRule>
  </conditionalFormatting>
  <conditionalFormatting sqref="I18">
    <cfRule type="expression" dxfId="10" priority="17" stopIfTrue="1">
      <formula>AND(S13=8,T29=7)</formula>
    </cfRule>
    <cfRule type="expression" dxfId="9" priority="18" stopIfTrue="1">
      <formula>AND(S13=7,T29=8)</formula>
    </cfRule>
  </conditionalFormatting>
  <conditionalFormatting sqref="I16">
    <cfRule type="expression" dxfId="8" priority="19" stopIfTrue="1">
      <formula>AND(S13=10,T29=5)</formula>
    </cfRule>
    <cfRule type="expression" dxfId="7" priority="20" stopIfTrue="1">
      <formula>AND(S13=5,T29=10)</formula>
    </cfRule>
  </conditionalFormatting>
  <dataValidations count="1">
    <dataValidation type="date" allowBlank="1" showInputMessage="1" showErrorMessage="1" sqref="C8 F8" xr:uid="{15EA7EBE-B9F1-46FE-B74F-49CF234F5B12}">
      <formula1>9898</formula1>
      <formula2>55158</formula2>
    </dataValidation>
  </dataValidations>
  <hyperlinks>
    <hyperlink ref="B73" r:id="rId1" xr:uid="{00000000-0004-0000-0000-000000000000}"/>
  </hyperlinks>
  <pageMargins left="0.51181102362204722" right="0.51181102362204722" top="0.19" bottom="0.22" header="0.15" footer="0.2"/>
  <pageSetup scale="95" orientation="portrait" horizontalDpi="4294967293" verticalDpi="4294967293"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16"/>
  <sheetViews>
    <sheetView showRowColHeaders="0" workbookViewId="0">
      <selection activeCell="B1" sqref="B1"/>
    </sheetView>
  </sheetViews>
  <sheetFormatPr defaultColWidth="0" defaultRowHeight="14.25" x14ac:dyDescent="0.15"/>
  <cols>
    <col min="1" max="1" width="3" customWidth="1"/>
    <col min="2" max="2" width="13.25" customWidth="1"/>
    <col min="3" max="3" width="55.5" customWidth="1"/>
    <col min="4" max="4" width="3.125" customWidth="1"/>
  </cols>
  <sheetData>
    <row r="1" spans="2:3" ht="9.75" customHeight="1" x14ac:dyDescent="0.15"/>
    <row r="2" spans="2:3" x14ac:dyDescent="0.15">
      <c r="C2" t="s">
        <v>550</v>
      </c>
    </row>
    <row r="3" spans="2:3" ht="9" customHeight="1" x14ac:dyDescent="0.15"/>
    <row r="4" spans="2:3" ht="29.25" customHeight="1" x14ac:dyDescent="0.15">
      <c r="B4" t="s">
        <v>482</v>
      </c>
      <c r="C4" s="68" t="s">
        <v>551</v>
      </c>
    </row>
    <row r="5" spans="2:3" ht="117.75" customHeight="1" x14ac:dyDescent="0.15">
      <c r="C5" t="s">
        <v>553</v>
      </c>
    </row>
    <row r="6" spans="2:3" ht="36" customHeight="1" x14ac:dyDescent="0.15">
      <c r="B6" s="234" t="s">
        <v>552</v>
      </c>
      <c r="C6" s="234"/>
    </row>
    <row r="7" spans="2:3" ht="77.25" customHeight="1" x14ac:dyDescent="0.15">
      <c r="C7" s="70" t="s">
        <v>554</v>
      </c>
    </row>
    <row r="8" spans="2:3" ht="121.5" customHeight="1" x14ac:dyDescent="0.15">
      <c r="C8" s="70" t="s">
        <v>555</v>
      </c>
    </row>
    <row r="9" spans="2:3" ht="105.75" customHeight="1" x14ac:dyDescent="0.15">
      <c r="C9" s="70" t="s">
        <v>556</v>
      </c>
    </row>
    <row r="10" spans="2:3" ht="99.75" customHeight="1" x14ac:dyDescent="0.15">
      <c r="C10" s="70" t="s">
        <v>557</v>
      </c>
    </row>
    <row r="12" spans="2:3" x14ac:dyDescent="0.15">
      <c r="B12" t="s">
        <v>558</v>
      </c>
    </row>
    <row r="13" spans="2:3" x14ac:dyDescent="0.15">
      <c r="B13" t="s">
        <v>559</v>
      </c>
    </row>
    <row r="14" spans="2:3" ht="30" customHeight="1" x14ac:dyDescent="0.15">
      <c r="B14" s="234" t="s">
        <v>560</v>
      </c>
      <c r="C14" s="234"/>
    </row>
    <row r="16" spans="2:3" x14ac:dyDescent="0.15">
      <c r="B16" t="s">
        <v>561</v>
      </c>
    </row>
  </sheetData>
  <sheetProtection password="CC27" sheet="1"/>
  <mergeCells count="2">
    <mergeCell ref="B6:C6"/>
    <mergeCell ref="B14:C14"/>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Picture.8" shapeId="11265" r:id="rId4">
          <objectPr defaultSize="0" r:id="rId5">
            <anchor moveWithCells="1">
              <from>
                <xdr:col>1</xdr:col>
                <xdr:colOff>0</xdr:colOff>
                <xdr:row>4</xdr:row>
                <xdr:rowOff>190500</xdr:rowOff>
              </from>
              <to>
                <xdr:col>1</xdr:col>
                <xdr:colOff>981075</xdr:colOff>
                <xdr:row>4</xdr:row>
                <xdr:rowOff>1181100</xdr:rowOff>
              </to>
            </anchor>
          </objectPr>
        </oleObject>
      </mc:Choice>
      <mc:Fallback>
        <oleObject progId="Word.Picture.8" shapeId="11265" r:id="rId4"/>
      </mc:Fallback>
    </mc:AlternateContent>
    <mc:AlternateContent xmlns:mc="http://schemas.openxmlformats.org/markup-compatibility/2006">
      <mc:Choice Requires="x14">
        <oleObject progId="Word.Document.8" shapeId="11266" r:id="rId6">
          <objectPr defaultSize="0" r:id="rId7">
            <anchor moveWithCells="1">
              <from>
                <xdr:col>2</xdr:col>
                <xdr:colOff>209550</xdr:colOff>
                <xdr:row>4</xdr:row>
                <xdr:rowOff>66675</xdr:rowOff>
              </from>
              <to>
                <xdr:col>2</xdr:col>
                <xdr:colOff>1209675</xdr:colOff>
                <xdr:row>4</xdr:row>
                <xdr:rowOff>1276350</xdr:rowOff>
              </to>
            </anchor>
          </objectPr>
        </oleObject>
      </mc:Choice>
      <mc:Fallback>
        <oleObject progId="Word.Document.8" shapeId="11266" r:id="rId6"/>
      </mc:Fallback>
    </mc:AlternateContent>
    <mc:AlternateContent xmlns:mc="http://schemas.openxmlformats.org/markup-compatibility/2006">
      <mc:Choice Requires="x14">
        <oleObject progId="Word.Document.8" shapeId="11267" r:id="rId8">
          <objectPr defaultSize="0" r:id="rId9">
            <anchor moveWithCells="1">
              <from>
                <xdr:col>1</xdr:col>
                <xdr:colOff>0</xdr:colOff>
                <xdr:row>6</xdr:row>
                <xdr:rowOff>0</xdr:rowOff>
              </from>
              <to>
                <xdr:col>1</xdr:col>
                <xdr:colOff>1000125</xdr:colOff>
                <xdr:row>7</xdr:row>
                <xdr:rowOff>228600</xdr:rowOff>
              </to>
            </anchor>
          </objectPr>
        </oleObject>
      </mc:Choice>
      <mc:Fallback>
        <oleObject progId="Word.Document.8" shapeId="11267" r:id="rId8"/>
      </mc:Fallback>
    </mc:AlternateContent>
    <mc:AlternateContent xmlns:mc="http://schemas.openxmlformats.org/markup-compatibility/2006">
      <mc:Choice Requires="x14">
        <oleObject progId="Word.Document.8" shapeId="11268" r:id="rId10">
          <objectPr defaultSize="0" r:id="rId11">
            <anchor moveWithCells="1">
              <from>
                <xdr:col>1</xdr:col>
                <xdr:colOff>9525</xdr:colOff>
                <xdr:row>7</xdr:row>
                <xdr:rowOff>323850</xdr:rowOff>
              </from>
              <to>
                <xdr:col>2</xdr:col>
                <xdr:colOff>0</xdr:colOff>
                <xdr:row>7</xdr:row>
                <xdr:rowOff>1533525</xdr:rowOff>
              </to>
            </anchor>
          </objectPr>
        </oleObject>
      </mc:Choice>
      <mc:Fallback>
        <oleObject progId="Word.Document.8" shapeId="11268" r:id="rId10"/>
      </mc:Fallback>
    </mc:AlternateContent>
    <mc:AlternateContent xmlns:mc="http://schemas.openxmlformats.org/markup-compatibility/2006">
      <mc:Choice Requires="x14">
        <oleObject progId="Word.Document.8" shapeId="11269" r:id="rId12">
          <objectPr defaultSize="0" r:id="rId13">
            <anchor moveWithCells="1">
              <from>
                <xdr:col>1</xdr:col>
                <xdr:colOff>0</xdr:colOff>
                <xdr:row>8</xdr:row>
                <xdr:rowOff>142875</xdr:rowOff>
              </from>
              <to>
                <xdr:col>1</xdr:col>
                <xdr:colOff>1000125</xdr:colOff>
                <xdr:row>9</xdr:row>
                <xdr:rowOff>9525</xdr:rowOff>
              </to>
            </anchor>
          </objectPr>
        </oleObject>
      </mc:Choice>
      <mc:Fallback>
        <oleObject progId="Word.Document.8" shapeId="11269" r:id="rId12"/>
      </mc:Fallback>
    </mc:AlternateContent>
    <mc:AlternateContent xmlns:mc="http://schemas.openxmlformats.org/markup-compatibility/2006">
      <mc:Choice Requires="x14">
        <oleObject progId="Word.Document.8" shapeId="11270" r:id="rId14">
          <objectPr defaultSize="0" r:id="rId15">
            <anchor moveWithCells="1">
              <from>
                <xdr:col>1</xdr:col>
                <xdr:colOff>28575</xdr:colOff>
                <xdr:row>9</xdr:row>
                <xdr:rowOff>95250</xdr:rowOff>
              </from>
              <to>
                <xdr:col>2</xdr:col>
                <xdr:colOff>19050</xdr:colOff>
                <xdr:row>10</xdr:row>
                <xdr:rowOff>38100</xdr:rowOff>
              </to>
            </anchor>
          </objectPr>
        </oleObject>
      </mc:Choice>
      <mc:Fallback>
        <oleObject progId="Word.Document.8" shapeId="11270" r:id="rId1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19"/>
  <sheetViews>
    <sheetView showRowColHeaders="0" workbookViewId="0"/>
  </sheetViews>
  <sheetFormatPr defaultColWidth="0" defaultRowHeight="14.25" x14ac:dyDescent="0.15"/>
  <cols>
    <col min="1" max="1" width="3.25" customWidth="1"/>
    <col min="2" max="2" width="13.5" customWidth="1"/>
    <col min="3" max="3" width="54.375" customWidth="1"/>
    <col min="4" max="4" width="3.25" customWidth="1"/>
  </cols>
  <sheetData>
    <row r="2" spans="2:3" x14ac:dyDescent="0.15">
      <c r="C2" t="s">
        <v>562</v>
      </c>
    </row>
    <row r="4" spans="2:3" x14ac:dyDescent="0.15">
      <c r="B4" t="s">
        <v>482</v>
      </c>
      <c r="C4" t="s">
        <v>563</v>
      </c>
    </row>
    <row r="6" spans="2:3" ht="80.25" customHeight="1" x14ac:dyDescent="0.15">
      <c r="C6" s="70" t="s">
        <v>564</v>
      </c>
    </row>
    <row r="7" spans="2:3" ht="92.25" customHeight="1" x14ac:dyDescent="0.15">
      <c r="C7" s="70" t="s">
        <v>565</v>
      </c>
    </row>
    <row r="8" spans="2:3" ht="96" customHeight="1" x14ac:dyDescent="0.15">
      <c r="C8" s="70" t="s">
        <v>566</v>
      </c>
    </row>
    <row r="9" spans="2:3" ht="98.25" customHeight="1" x14ac:dyDescent="0.15">
      <c r="C9" s="70" t="s">
        <v>567</v>
      </c>
    </row>
    <row r="10" spans="2:3" ht="87" customHeight="1" x14ac:dyDescent="0.15">
      <c r="C10" s="70" t="s">
        <v>851</v>
      </c>
    </row>
    <row r="13" spans="2:3" x14ac:dyDescent="0.15">
      <c r="B13" t="s">
        <v>568</v>
      </c>
    </row>
    <row r="14" spans="2:3" ht="29.25" customHeight="1" x14ac:dyDescent="0.15">
      <c r="B14" s="234" t="s">
        <v>569</v>
      </c>
      <c r="C14" s="234"/>
    </row>
    <row r="15" spans="2:3" x14ac:dyDescent="0.15">
      <c r="B15" t="s">
        <v>570</v>
      </c>
    </row>
    <row r="17" spans="2:2" x14ac:dyDescent="0.15">
      <c r="B17" t="s">
        <v>571</v>
      </c>
    </row>
    <row r="18" spans="2:2" ht="7.5" customHeight="1" x14ac:dyDescent="0.15"/>
    <row r="19" spans="2:2" x14ac:dyDescent="0.15">
      <c r="B19" t="s">
        <v>572</v>
      </c>
    </row>
  </sheetData>
  <sheetProtection password="CC27" sheet="1"/>
  <mergeCells count="1">
    <mergeCell ref="B14:C14"/>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12289" r:id="rId4">
          <objectPr defaultSize="0" r:id="rId5">
            <anchor moveWithCells="1">
              <from>
                <xdr:col>1</xdr:col>
                <xdr:colOff>0</xdr:colOff>
                <xdr:row>5</xdr:row>
                <xdr:rowOff>0</xdr:rowOff>
              </from>
              <to>
                <xdr:col>1</xdr:col>
                <xdr:colOff>990600</xdr:colOff>
                <xdr:row>5</xdr:row>
                <xdr:rowOff>1000125</xdr:rowOff>
              </to>
            </anchor>
          </objectPr>
        </oleObject>
      </mc:Choice>
      <mc:Fallback>
        <oleObject progId="Word.Document.8" shapeId="12289" r:id="rId4"/>
      </mc:Fallback>
    </mc:AlternateContent>
    <mc:AlternateContent xmlns:mc="http://schemas.openxmlformats.org/markup-compatibility/2006">
      <mc:Choice Requires="x14">
        <oleObject progId="Word.Document.8" shapeId="12290" r:id="rId6">
          <objectPr defaultSize="0" r:id="rId7">
            <anchor moveWithCells="1">
              <from>
                <xdr:col>1</xdr:col>
                <xdr:colOff>0</xdr:colOff>
                <xdr:row>6</xdr:row>
                <xdr:rowOff>0</xdr:rowOff>
              </from>
              <to>
                <xdr:col>1</xdr:col>
                <xdr:colOff>1000125</xdr:colOff>
                <xdr:row>7</xdr:row>
                <xdr:rowOff>38100</xdr:rowOff>
              </to>
            </anchor>
          </objectPr>
        </oleObject>
      </mc:Choice>
      <mc:Fallback>
        <oleObject progId="Word.Document.8" shapeId="12290" r:id="rId6"/>
      </mc:Fallback>
    </mc:AlternateContent>
    <mc:AlternateContent xmlns:mc="http://schemas.openxmlformats.org/markup-compatibility/2006">
      <mc:Choice Requires="x14">
        <oleObject progId="Word.Document.8" shapeId="12291" r:id="rId8">
          <objectPr defaultSize="0" r:id="rId9">
            <anchor moveWithCells="1">
              <from>
                <xdr:col>1</xdr:col>
                <xdr:colOff>0</xdr:colOff>
                <xdr:row>7</xdr:row>
                <xdr:rowOff>0</xdr:rowOff>
              </from>
              <to>
                <xdr:col>1</xdr:col>
                <xdr:colOff>1000125</xdr:colOff>
                <xdr:row>7</xdr:row>
                <xdr:rowOff>1209675</xdr:rowOff>
              </to>
            </anchor>
          </objectPr>
        </oleObject>
      </mc:Choice>
      <mc:Fallback>
        <oleObject progId="Word.Document.8" shapeId="12291" r:id="rId8"/>
      </mc:Fallback>
    </mc:AlternateContent>
    <mc:AlternateContent xmlns:mc="http://schemas.openxmlformats.org/markup-compatibility/2006">
      <mc:Choice Requires="x14">
        <oleObject progId="Word.Document.8" shapeId="12292" r:id="rId10">
          <objectPr defaultSize="0" r:id="rId11">
            <anchor moveWithCells="1">
              <from>
                <xdr:col>1</xdr:col>
                <xdr:colOff>0</xdr:colOff>
                <xdr:row>8</xdr:row>
                <xdr:rowOff>0</xdr:rowOff>
              </from>
              <to>
                <xdr:col>1</xdr:col>
                <xdr:colOff>1000125</xdr:colOff>
                <xdr:row>8</xdr:row>
                <xdr:rowOff>1209675</xdr:rowOff>
              </to>
            </anchor>
          </objectPr>
        </oleObject>
      </mc:Choice>
      <mc:Fallback>
        <oleObject progId="Word.Document.8" shapeId="12292" r:id="rId10"/>
      </mc:Fallback>
    </mc:AlternateContent>
    <mc:AlternateContent xmlns:mc="http://schemas.openxmlformats.org/markup-compatibility/2006">
      <mc:Choice Requires="x14">
        <oleObject progId="Word.Document.8" shapeId="12293" r:id="rId12">
          <objectPr defaultSize="0" r:id="rId13">
            <anchor moveWithCells="1">
              <from>
                <xdr:col>1</xdr:col>
                <xdr:colOff>0</xdr:colOff>
                <xdr:row>9</xdr:row>
                <xdr:rowOff>0</xdr:rowOff>
              </from>
              <to>
                <xdr:col>1</xdr:col>
                <xdr:colOff>1000125</xdr:colOff>
                <xdr:row>10</xdr:row>
                <xdr:rowOff>104775</xdr:rowOff>
              </to>
            </anchor>
          </objectPr>
        </oleObject>
      </mc:Choice>
      <mc:Fallback>
        <oleObject progId="Word.Document.8" shapeId="12293" r:id="rId12"/>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P62"/>
  <sheetViews>
    <sheetView showRowColHeaders="0" defaultGridColor="0" colorId="22" zoomScale="75" workbookViewId="0">
      <selection activeCell="J10" sqref="J10"/>
    </sheetView>
  </sheetViews>
  <sheetFormatPr defaultRowHeight="14.25" x14ac:dyDescent="0.15"/>
  <cols>
    <col min="1" max="1" width="2" customWidth="1"/>
    <col min="2" max="2" width="4.75" customWidth="1"/>
    <col min="3" max="4" width="1.75" style="62" customWidth="1"/>
    <col min="5" max="5" width="5" customWidth="1"/>
    <col min="6" max="6" width="9.75" customWidth="1"/>
    <col min="7" max="7" width="6.375" hidden="1" customWidth="1"/>
    <col min="8" max="8" width="7" hidden="1" customWidth="1"/>
    <col min="9" max="9" width="5.875" hidden="1" customWidth="1"/>
    <col min="10" max="10" width="7.625" customWidth="1"/>
    <col min="11" max="11" width="14.5" customWidth="1"/>
    <col min="12" max="12" width="59.25" customWidth="1"/>
    <col min="13" max="13" width="6.375" style="67" customWidth="1"/>
    <col min="14" max="14" width="17.25" style="65" customWidth="1"/>
  </cols>
  <sheetData>
    <row r="2" spans="2:16" x14ac:dyDescent="0.15">
      <c r="B2" t="s">
        <v>434</v>
      </c>
      <c r="C2" s="62" t="s">
        <v>435</v>
      </c>
      <c r="D2" s="62" t="s">
        <v>436</v>
      </c>
      <c r="E2" t="s">
        <v>437</v>
      </c>
      <c r="F2" t="s">
        <v>438</v>
      </c>
      <c r="G2" t="s">
        <v>439</v>
      </c>
      <c r="H2" t="s">
        <v>440</v>
      </c>
      <c r="J2" t="s">
        <v>441</v>
      </c>
      <c r="M2" s="67">
        <v>12</v>
      </c>
      <c r="N2" s="65" t="s">
        <v>442</v>
      </c>
    </row>
    <row r="3" spans="2:16" x14ac:dyDescent="0.15">
      <c r="B3">
        <v>1</v>
      </c>
      <c r="C3" s="62" t="s">
        <v>374</v>
      </c>
      <c r="D3" s="62" t="s">
        <v>375</v>
      </c>
      <c r="E3" s="38" t="s">
        <v>100</v>
      </c>
      <c r="F3" s="38" t="s">
        <v>101</v>
      </c>
      <c r="G3" s="38" t="s">
        <v>102</v>
      </c>
      <c r="H3" s="38" t="s">
        <v>103</v>
      </c>
      <c r="I3" s="38" t="s">
        <v>104</v>
      </c>
      <c r="J3" s="38" t="s">
        <v>105</v>
      </c>
      <c r="K3" s="38" t="s">
        <v>106</v>
      </c>
      <c r="L3" s="38" t="s">
        <v>576</v>
      </c>
      <c r="M3" s="66" t="s">
        <v>317</v>
      </c>
      <c r="N3" s="63" t="s">
        <v>378</v>
      </c>
      <c r="P3" t="str">
        <f>B3&amp;E3&amp;M3</f>
        <v>1甲子沐浴</v>
      </c>
    </row>
    <row r="4" spans="2:16" x14ac:dyDescent="0.15">
      <c r="B4">
        <v>2</v>
      </c>
      <c r="C4" s="62" t="s">
        <v>376</v>
      </c>
      <c r="D4" s="62" t="s">
        <v>377</v>
      </c>
      <c r="E4" s="38" t="s">
        <v>108</v>
      </c>
      <c r="F4" s="38" t="s">
        <v>109</v>
      </c>
      <c r="G4" s="38" t="s">
        <v>110</v>
      </c>
      <c r="H4" s="38" t="s">
        <v>111</v>
      </c>
      <c r="I4" s="38" t="s">
        <v>112</v>
      </c>
      <c r="J4" s="38" t="s">
        <v>105</v>
      </c>
      <c r="K4" s="38" t="s">
        <v>106</v>
      </c>
      <c r="L4" s="38" t="s">
        <v>107</v>
      </c>
      <c r="M4" s="66" t="s">
        <v>334</v>
      </c>
      <c r="N4" s="64" t="s">
        <v>379</v>
      </c>
      <c r="P4" t="str">
        <f t="shared" ref="P4:P62" si="0">B4&amp;E4&amp;M4</f>
        <v>2乙丑衰</v>
      </c>
    </row>
    <row r="5" spans="2:16" x14ac:dyDescent="0.15">
      <c r="B5">
        <v>3</v>
      </c>
      <c r="C5" s="62" t="s">
        <v>80</v>
      </c>
      <c r="D5" s="62" t="s">
        <v>90</v>
      </c>
      <c r="E5" s="38" t="s">
        <v>113</v>
      </c>
      <c r="F5" s="38" t="s">
        <v>114</v>
      </c>
      <c r="G5" s="38" t="s">
        <v>115</v>
      </c>
      <c r="H5" s="38" t="s">
        <v>116</v>
      </c>
      <c r="I5" s="38" t="s">
        <v>117</v>
      </c>
      <c r="J5" s="38" t="s">
        <v>118</v>
      </c>
      <c r="K5" s="38" t="s">
        <v>119</v>
      </c>
      <c r="L5" s="38" t="s">
        <v>577</v>
      </c>
      <c r="M5" s="66" t="s">
        <v>311</v>
      </c>
      <c r="N5" s="64" t="s">
        <v>380</v>
      </c>
      <c r="P5" t="str">
        <f t="shared" si="0"/>
        <v>3丙寅長生</v>
      </c>
    </row>
    <row r="6" spans="2:16" x14ac:dyDescent="0.15">
      <c r="B6">
        <v>4</v>
      </c>
      <c r="C6" s="62" t="s">
        <v>81</v>
      </c>
      <c r="D6" s="62" t="s">
        <v>91</v>
      </c>
      <c r="E6" s="38" t="s">
        <v>121</v>
      </c>
      <c r="F6" s="38" t="s">
        <v>122</v>
      </c>
      <c r="G6" s="38" t="s">
        <v>115</v>
      </c>
      <c r="H6" s="38" t="s">
        <v>116</v>
      </c>
      <c r="I6" s="38" t="s">
        <v>117</v>
      </c>
      <c r="J6" s="38" t="s">
        <v>118</v>
      </c>
      <c r="K6" s="38" t="s">
        <v>119</v>
      </c>
      <c r="L6" s="38" t="s">
        <v>120</v>
      </c>
      <c r="M6" s="66" t="s">
        <v>339</v>
      </c>
      <c r="N6" s="64" t="s">
        <v>381</v>
      </c>
      <c r="P6" t="str">
        <f t="shared" si="0"/>
        <v>4丁卯病</v>
      </c>
    </row>
    <row r="7" spans="2:16" x14ac:dyDescent="0.15">
      <c r="B7">
        <v>5</v>
      </c>
      <c r="C7" s="62" t="s">
        <v>82</v>
      </c>
      <c r="D7" s="62" t="s">
        <v>92</v>
      </c>
      <c r="E7" s="38" t="s">
        <v>123</v>
      </c>
      <c r="F7" s="38" t="s">
        <v>124</v>
      </c>
      <c r="G7" s="38" t="s">
        <v>125</v>
      </c>
      <c r="H7" s="38" t="s">
        <v>126</v>
      </c>
      <c r="I7" s="38" t="s">
        <v>127</v>
      </c>
      <c r="J7" s="38" t="s">
        <v>128</v>
      </c>
      <c r="K7" s="38" t="s">
        <v>129</v>
      </c>
      <c r="L7" s="38" t="s">
        <v>578</v>
      </c>
      <c r="M7" s="66" t="s">
        <v>321</v>
      </c>
      <c r="N7" s="64" t="s">
        <v>382</v>
      </c>
      <c r="P7" t="str">
        <f t="shared" si="0"/>
        <v>5戊辰冠帯</v>
      </c>
    </row>
    <row r="8" spans="2:16" x14ac:dyDescent="0.15">
      <c r="B8">
        <v>6</v>
      </c>
      <c r="C8" s="62" t="s">
        <v>83</v>
      </c>
      <c r="D8" s="62" t="s">
        <v>93</v>
      </c>
      <c r="E8" s="38" t="s">
        <v>131</v>
      </c>
      <c r="F8" s="38" t="s">
        <v>132</v>
      </c>
      <c r="G8" s="38" t="s">
        <v>115</v>
      </c>
      <c r="H8" s="38" t="s">
        <v>116</v>
      </c>
      <c r="I8" s="38" t="s">
        <v>117</v>
      </c>
      <c r="J8" s="38" t="s">
        <v>128</v>
      </c>
      <c r="K8" s="38" t="s">
        <v>129</v>
      </c>
      <c r="L8" s="38" t="s">
        <v>130</v>
      </c>
      <c r="M8" s="66" t="s">
        <v>330</v>
      </c>
      <c r="N8" s="64" t="s">
        <v>383</v>
      </c>
      <c r="P8" t="str">
        <f t="shared" si="0"/>
        <v>6己巳帝旺</v>
      </c>
    </row>
    <row r="9" spans="2:16" x14ac:dyDescent="0.15">
      <c r="B9">
        <v>7</v>
      </c>
      <c r="C9" s="62" t="s">
        <v>84</v>
      </c>
      <c r="D9" s="62" t="s">
        <v>94</v>
      </c>
      <c r="E9" s="38" t="s">
        <v>133</v>
      </c>
      <c r="F9" s="38" t="s">
        <v>134</v>
      </c>
      <c r="G9" s="38" t="s">
        <v>135</v>
      </c>
      <c r="H9" s="38" t="s">
        <v>103</v>
      </c>
      <c r="I9" s="38" t="s">
        <v>104</v>
      </c>
      <c r="J9" s="38" t="s">
        <v>136</v>
      </c>
      <c r="K9" s="38" t="s">
        <v>137</v>
      </c>
      <c r="L9" s="38" t="s">
        <v>579</v>
      </c>
      <c r="M9" s="66" t="s">
        <v>317</v>
      </c>
      <c r="N9" s="64" t="s">
        <v>384</v>
      </c>
      <c r="P9" t="str">
        <f t="shared" si="0"/>
        <v>7庚午沐浴</v>
      </c>
    </row>
    <row r="10" spans="2:16" x14ac:dyDescent="0.15">
      <c r="B10">
        <v>8</v>
      </c>
      <c r="C10" s="62" t="s">
        <v>85</v>
      </c>
      <c r="D10" s="62" t="s">
        <v>95</v>
      </c>
      <c r="E10" s="38" t="s">
        <v>138</v>
      </c>
      <c r="F10" s="38" t="s">
        <v>109</v>
      </c>
      <c r="G10" s="38" t="s">
        <v>139</v>
      </c>
      <c r="H10" s="38" t="s">
        <v>111</v>
      </c>
      <c r="I10" s="38" t="s">
        <v>112</v>
      </c>
      <c r="J10" s="38" t="s">
        <v>136</v>
      </c>
      <c r="K10" s="38" t="s">
        <v>137</v>
      </c>
      <c r="L10" s="38" t="s">
        <v>140</v>
      </c>
      <c r="M10" s="66" t="s">
        <v>334</v>
      </c>
      <c r="N10" s="64" t="s">
        <v>385</v>
      </c>
      <c r="P10" t="str">
        <f t="shared" si="0"/>
        <v>8辛未衰</v>
      </c>
    </row>
    <row r="11" spans="2:16" x14ac:dyDescent="0.15">
      <c r="B11">
        <v>9</v>
      </c>
      <c r="C11" s="62" t="s">
        <v>86</v>
      </c>
      <c r="D11" s="62" t="s">
        <v>96</v>
      </c>
      <c r="E11" s="38" t="s">
        <v>141</v>
      </c>
      <c r="F11" s="38" t="s">
        <v>114</v>
      </c>
      <c r="G11" s="38" t="s">
        <v>115</v>
      </c>
      <c r="H11" s="38" t="s">
        <v>116</v>
      </c>
      <c r="I11" s="38" t="s">
        <v>117</v>
      </c>
      <c r="J11" s="38" t="s">
        <v>142</v>
      </c>
      <c r="K11" s="38" t="s">
        <v>143</v>
      </c>
      <c r="L11" s="38" t="s">
        <v>580</v>
      </c>
      <c r="M11" s="66" t="s">
        <v>311</v>
      </c>
      <c r="N11" s="64" t="s">
        <v>386</v>
      </c>
      <c r="P11" t="str">
        <f t="shared" si="0"/>
        <v>9壬申長生</v>
      </c>
    </row>
    <row r="12" spans="2:16" x14ac:dyDescent="0.15">
      <c r="B12">
        <v>10</v>
      </c>
      <c r="C12" s="62" t="s">
        <v>87</v>
      </c>
      <c r="D12" s="62" t="s">
        <v>97</v>
      </c>
      <c r="E12" s="38" t="s">
        <v>145</v>
      </c>
      <c r="F12" s="38" t="s">
        <v>122</v>
      </c>
      <c r="G12" s="38" t="s">
        <v>115</v>
      </c>
      <c r="H12" s="38" t="s">
        <v>116</v>
      </c>
      <c r="I12" s="38" t="s">
        <v>117</v>
      </c>
      <c r="J12" s="38" t="s">
        <v>142</v>
      </c>
      <c r="K12" s="38" t="s">
        <v>143</v>
      </c>
      <c r="L12" s="38" t="s">
        <v>144</v>
      </c>
      <c r="M12" s="66" t="s">
        <v>339</v>
      </c>
      <c r="N12" s="64" t="s">
        <v>387</v>
      </c>
      <c r="P12" t="str">
        <f t="shared" si="0"/>
        <v>10癸酉病</v>
      </c>
    </row>
    <row r="13" spans="2:16" x14ac:dyDescent="0.15">
      <c r="B13">
        <v>11</v>
      </c>
      <c r="C13" s="62" t="s">
        <v>78</v>
      </c>
      <c r="D13" s="62" t="s">
        <v>98</v>
      </c>
      <c r="E13" s="38" t="s">
        <v>146</v>
      </c>
      <c r="F13" s="38" t="s">
        <v>147</v>
      </c>
      <c r="G13" s="38" t="s">
        <v>148</v>
      </c>
      <c r="H13" s="38" t="s">
        <v>111</v>
      </c>
      <c r="I13" s="38" t="s">
        <v>112</v>
      </c>
      <c r="J13" s="38" t="s">
        <v>149</v>
      </c>
      <c r="K13" s="38" t="s">
        <v>150</v>
      </c>
      <c r="L13" s="38" t="s">
        <v>581</v>
      </c>
      <c r="M13" s="66" t="s">
        <v>364</v>
      </c>
      <c r="N13" s="63" t="s">
        <v>388</v>
      </c>
      <c r="P13" t="str">
        <f t="shared" si="0"/>
        <v>11甲戌養</v>
      </c>
    </row>
    <row r="14" spans="2:16" x14ac:dyDescent="0.15">
      <c r="B14">
        <v>12</v>
      </c>
      <c r="C14" s="62" t="s">
        <v>79</v>
      </c>
      <c r="D14" s="62" t="s">
        <v>99</v>
      </c>
      <c r="E14" s="38" t="s">
        <v>152</v>
      </c>
      <c r="F14" s="38" t="s">
        <v>153</v>
      </c>
      <c r="G14" s="38" t="s">
        <v>154</v>
      </c>
      <c r="H14" s="38" t="s">
        <v>103</v>
      </c>
      <c r="I14" s="38" t="s">
        <v>104</v>
      </c>
      <c r="J14" s="38" t="s">
        <v>149</v>
      </c>
      <c r="K14" s="38" t="s">
        <v>150</v>
      </c>
      <c r="L14" s="38" t="s">
        <v>151</v>
      </c>
      <c r="M14" s="66" t="s">
        <v>345</v>
      </c>
      <c r="N14" s="64" t="s">
        <v>389</v>
      </c>
      <c r="P14" t="str">
        <f t="shared" si="0"/>
        <v>12乙亥死</v>
      </c>
    </row>
    <row r="15" spans="2:16" x14ac:dyDescent="0.15">
      <c r="B15">
        <v>13</v>
      </c>
      <c r="C15" s="62" t="s">
        <v>80</v>
      </c>
      <c r="D15" s="62" t="s">
        <v>88</v>
      </c>
      <c r="E15" s="38" t="s">
        <v>155</v>
      </c>
      <c r="F15" s="38" t="s">
        <v>156</v>
      </c>
      <c r="G15" s="38" t="s">
        <v>115</v>
      </c>
      <c r="H15" s="38" t="s">
        <v>116</v>
      </c>
      <c r="I15" s="38" t="s">
        <v>117</v>
      </c>
      <c r="J15" s="38" t="s">
        <v>157</v>
      </c>
      <c r="K15" s="38" t="s">
        <v>158</v>
      </c>
      <c r="L15" s="38" t="s">
        <v>582</v>
      </c>
      <c r="M15" s="66" t="s">
        <v>358</v>
      </c>
      <c r="N15" s="64" t="s">
        <v>390</v>
      </c>
      <c r="P15" t="str">
        <f t="shared" si="0"/>
        <v>13丙子胎</v>
      </c>
    </row>
    <row r="16" spans="2:16" x14ac:dyDescent="0.15">
      <c r="B16">
        <v>14</v>
      </c>
      <c r="C16" s="62" t="s">
        <v>81</v>
      </c>
      <c r="D16" s="62" t="s">
        <v>89</v>
      </c>
      <c r="E16" s="38" t="s">
        <v>160</v>
      </c>
      <c r="F16" s="38" t="s">
        <v>161</v>
      </c>
      <c r="G16" s="38" t="s">
        <v>115</v>
      </c>
      <c r="H16" s="38" t="s">
        <v>126</v>
      </c>
      <c r="I16" s="38" t="s">
        <v>127</v>
      </c>
      <c r="J16" s="38" t="s">
        <v>157</v>
      </c>
      <c r="K16" s="38" t="s">
        <v>162</v>
      </c>
      <c r="L16" s="38" t="s">
        <v>159</v>
      </c>
      <c r="M16" s="66" t="s">
        <v>348</v>
      </c>
      <c r="N16" s="64" t="s">
        <v>391</v>
      </c>
      <c r="P16" t="str">
        <f t="shared" si="0"/>
        <v>14丁丑墓</v>
      </c>
    </row>
    <row r="17" spans="2:16" x14ac:dyDescent="0.15">
      <c r="B17">
        <v>15</v>
      </c>
      <c r="C17" s="62" t="s">
        <v>82</v>
      </c>
      <c r="D17" s="62" t="s">
        <v>90</v>
      </c>
      <c r="E17" s="38" t="s">
        <v>163</v>
      </c>
      <c r="F17" s="38" t="s">
        <v>114</v>
      </c>
      <c r="G17" s="38" t="s">
        <v>115</v>
      </c>
      <c r="H17" s="38" t="s">
        <v>116</v>
      </c>
      <c r="I17" s="38" t="s">
        <v>117</v>
      </c>
      <c r="J17" s="38" t="s">
        <v>164</v>
      </c>
      <c r="K17" s="38" t="s">
        <v>165</v>
      </c>
      <c r="L17" s="38" t="s">
        <v>583</v>
      </c>
      <c r="M17" s="66" t="s">
        <v>311</v>
      </c>
      <c r="N17" s="64" t="s">
        <v>392</v>
      </c>
      <c r="P17" t="str">
        <f t="shared" si="0"/>
        <v>15戊寅長生</v>
      </c>
    </row>
    <row r="18" spans="2:16" x14ac:dyDescent="0.15">
      <c r="B18">
        <v>16</v>
      </c>
      <c r="C18" s="62" t="s">
        <v>83</v>
      </c>
      <c r="D18" s="62" t="s">
        <v>91</v>
      </c>
      <c r="E18" s="38" t="s">
        <v>167</v>
      </c>
      <c r="F18" s="38" t="s">
        <v>122</v>
      </c>
      <c r="G18" s="38" t="s">
        <v>115</v>
      </c>
      <c r="H18" s="38" t="s">
        <v>116</v>
      </c>
      <c r="I18" s="38" t="s">
        <v>117</v>
      </c>
      <c r="J18" s="38" t="s">
        <v>164</v>
      </c>
      <c r="K18" s="38" t="s">
        <v>165</v>
      </c>
      <c r="L18" s="38" t="s">
        <v>166</v>
      </c>
      <c r="M18" s="66" t="s">
        <v>339</v>
      </c>
      <c r="N18" s="64" t="s">
        <v>393</v>
      </c>
      <c r="P18" t="str">
        <f t="shared" si="0"/>
        <v>16己卯病</v>
      </c>
    </row>
    <row r="19" spans="2:16" x14ac:dyDescent="0.15">
      <c r="B19">
        <v>17</v>
      </c>
      <c r="C19" s="62" t="s">
        <v>84</v>
      </c>
      <c r="D19" s="62" t="s">
        <v>92</v>
      </c>
      <c r="E19" s="38" t="s">
        <v>168</v>
      </c>
      <c r="F19" s="38" t="s">
        <v>169</v>
      </c>
      <c r="G19" s="38" t="s">
        <v>170</v>
      </c>
      <c r="H19" s="38" t="s">
        <v>111</v>
      </c>
      <c r="I19" s="38" t="s">
        <v>112</v>
      </c>
      <c r="J19" s="38" t="s">
        <v>171</v>
      </c>
      <c r="K19" s="38" t="s">
        <v>172</v>
      </c>
      <c r="L19" s="38" t="s">
        <v>584</v>
      </c>
      <c r="M19" s="66" t="s">
        <v>364</v>
      </c>
      <c r="N19" s="64" t="s">
        <v>367</v>
      </c>
      <c r="P19" t="str">
        <f t="shared" si="0"/>
        <v>17庚辰養</v>
      </c>
    </row>
    <row r="20" spans="2:16" x14ac:dyDescent="0.15">
      <c r="B20">
        <v>18</v>
      </c>
      <c r="C20" s="62" t="s">
        <v>85</v>
      </c>
      <c r="D20" s="62" t="s">
        <v>93</v>
      </c>
      <c r="E20" s="38" t="s">
        <v>174</v>
      </c>
      <c r="F20" s="38" t="s">
        <v>153</v>
      </c>
      <c r="G20" s="38" t="s">
        <v>175</v>
      </c>
      <c r="H20" s="38" t="s">
        <v>103</v>
      </c>
      <c r="I20" s="38" t="s">
        <v>104</v>
      </c>
      <c r="J20" s="38" t="s">
        <v>171</v>
      </c>
      <c r="K20" s="38" t="s">
        <v>176</v>
      </c>
      <c r="L20" s="38" t="s">
        <v>173</v>
      </c>
      <c r="M20" s="66" t="s">
        <v>345</v>
      </c>
      <c r="N20" s="64" t="s">
        <v>394</v>
      </c>
      <c r="P20" t="str">
        <f t="shared" si="0"/>
        <v>18辛巳死</v>
      </c>
    </row>
    <row r="21" spans="2:16" x14ac:dyDescent="0.15">
      <c r="B21">
        <v>19</v>
      </c>
      <c r="C21" s="62" t="s">
        <v>86</v>
      </c>
      <c r="D21" s="62" t="s">
        <v>94</v>
      </c>
      <c r="E21" s="38" t="s">
        <v>177</v>
      </c>
      <c r="F21" s="38" t="s">
        <v>156</v>
      </c>
      <c r="G21" s="38" t="s">
        <v>115</v>
      </c>
      <c r="H21" s="38" t="s">
        <v>116</v>
      </c>
      <c r="I21" s="38" t="s">
        <v>117</v>
      </c>
      <c r="J21" s="38" t="s">
        <v>178</v>
      </c>
      <c r="K21" s="38" t="s">
        <v>179</v>
      </c>
      <c r="L21" s="38" t="s">
        <v>585</v>
      </c>
      <c r="M21" s="66" t="s">
        <v>358</v>
      </c>
      <c r="N21" s="64" t="s">
        <v>395</v>
      </c>
      <c r="P21" t="str">
        <f t="shared" si="0"/>
        <v>19壬午胎</v>
      </c>
    </row>
    <row r="22" spans="2:16" x14ac:dyDescent="0.15">
      <c r="B22">
        <v>20</v>
      </c>
      <c r="C22" s="62" t="s">
        <v>87</v>
      </c>
      <c r="D22" s="62" t="s">
        <v>95</v>
      </c>
      <c r="E22" s="38" t="s">
        <v>181</v>
      </c>
      <c r="F22" s="38" t="s">
        <v>161</v>
      </c>
      <c r="G22" s="38" t="s">
        <v>115</v>
      </c>
      <c r="H22" s="38" t="s">
        <v>126</v>
      </c>
      <c r="I22" s="38" t="s">
        <v>127</v>
      </c>
      <c r="J22" s="38" t="s">
        <v>178</v>
      </c>
      <c r="K22" s="38" t="s">
        <v>182</v>
      </c>
      <c r="L22" s="38" t="s">
        <v>180</v>
      </c>
      <c r="M22" s="66" t="s">
        <v>348</v>
      </c>
      <c r="N22" s="64" t="s">
        <v>396</v>
      </c>
      <c r="P22" t="str">
        <f t="shared" si="0"/>
        <v>20癸未墓</v>
      </c>
    </row>
    <row r="23" spans="2:16" x14ac:dyDescent="0.15">
      <c r="B23">
        <v>21</v>
      </c>
      <c r="C23" s="62" t="s">
        <v>78</v>
      </c>
      <c r="D23" s="62" t="s">
        <v>96</v>
      </c>
      <c r="E23" s="38" t="s">
        <v>183</v>
      </c>
      <c r="F23" s="38" t="s">
        <v>184</v>
      </c>
      <c r="G23" s="38" t="s">
        <v>185</v>
      </c>
      <c r="H23" s="38" t="s">
        <v>103</v>
      </c>
      <c r="I23" s="38" t="s">
        <v>104</v>
      </c>
      <c r="J23" s="38" t="s">
        <v>186</v>
      </c>
      <c r="K23" s="38" t="s">
        <v>187</v>
      </c>
      <c r="L23" s="38" t="s">
        <v>586</v>
      </c>
      <c r="M23" s="66" t="s">
        <v>354</v>
      </c>
      <c r="N23" s="63" t="s">
        <v>397</v>
      </c>
      <c r="P23" t="str">
        <f t="shared" si="0"/>
        <v>21甲申絶</v>
      </c>
    </row>
    <row r="24" spans="2:16" x14ac:dyDescent="0.15">
      <c r="B24">
        <v>22</v>
      </c>
      <c r="C24" s="62" t="s">
        <v>79</v>
      </c>
      <c r="D24" s="62" t="s">
        <v>97</v>
      </c>
      <c r="E24" s="38" t="s">
        <v>189</v>
      </c>
      <c r="F24" s="38" t="s">
        <v>184</v>
      </c>
      <c r="G24" s="38" t="s">
        <v>190</v>
      </c>
      <c r="H24" s="38" t="s">
        <v>103</v>
      </c>
      <c r="I24" s="38" t="s">
        <v>104</v>
      </c>
      <c r="J24" s="38" t="s">
        <v>191</v>
      </c>
      <c r="K24" s="38" t="s">
        <v>187</v>
      </c>
      <c r="L24" s="38" t="s">
        <v>188</v>
      </c>
      <c r="M24" s="66" t="s">
        <v>354</v>
      </c>
      <c r="N24" s="64" t="s">
        <v>398</v>
      </c>
      <c r="P24" t="str">
        <f t="shared" si="0"/>
        <v>22乙酉絶</v>
      </c>
    </row>
    <row r="25" spans="2:16" x14ac:dyDescent="0.15">
      <c r="B25">
        <v>23</v>
      </c>
      <c r="C25" s="62" t="s">
        <v>80</v>
      </c>
      <c r="D25" s="62" t="s">
        <v>98</v>
      </c>
      <c r="E25" s="38" t="s">
        <v>192</v>
      </c>
      <c r="F25" s="38" t="s">
        <v>161</v>
      </c>
      <c r="G25" s="38" t="s">
        <v>115</v>
      </c>
      <c r="H25" s="38" t="s">
        <v>126</v>
      </c>
      <c r="I25" s="38" t="s">
        <v>127</v>
      </c>
      <c r="J25" s="38" t="s">
        <v>193</v>
      </c>
      <c r="K25" s="38" t="s">
        <v>194</v>
      </c>
      <c r="L25" s="38" t="s">
        <v>587</v>
      </c>
      <c r="M25" s="66" t="s">
        <v>348</v>
      </c>
      <c r="N25" s="64" t="s">
        <v>399</v>
      </c>
      <c r="P25" t="str">
        <f t="shared" si="0"/>
        <v>23丙戌墓</v>
      </c>
    </row>
    <row r="26" spans="2:16" x14ac:dyDescent="0.15">
      <c r="B26">
        <v>24</v>
      </c>
      <c r="C26" s="62" t="s">
        <v>81</v>
      </c>
      <c r="D26" s="62" t="s">
        <v>99</v>
      </c>
      <c r="E26" s="38" t="s">
        <v>196</v>
      </c>
      <c r="F26" s="38" t="s">
        <v>156</v>
      </c>
      <c r="G26" s="38" t="s">
        <v>115</v>
      </c>
      <c r="H26" s="38" t="s">
        <v>116</v>
      </c>
      <c r="I26" s="38" t="s">
        <v>117</v>
      </c>
      <c r="J26" s="38" t="s">
        <v>193</v>
      </c>
      <c r="K26" s="38" t="s">
        <v>194</v>
      </c>
      <c r="L26" s="38" t="s">
        <v>195</v>
      </c>
      <c r="M26" s="66" t="s">
        <v>358</v>
      </c>
      <c r="N26" s="64" t="s">
        <v>400</v>
      </c>
      <c r="P26" t="str">
        <f t="shared" si="0"/>
        <v>24丁亥胎</v>
      </c>
    </row>
    <row r="27" spans="2:16" x14ac:dyDescent="0.15">
      <c r="B27">
        <v>25</v>
      </c>
      <c r="C27" s="62" t="s">
        <v>82</v>
      </c>
      <c r="D27" s="62" t="s">
        <v>88</v>
      </c>
      <c r="E27" s="38" t="s">
        <v>197</v>
      </c>
      <c r="F27" s="38" t="s">
        <v>156</v>
      </c>
      <c r="G27" s="38" t="s">
        <v>115</v>
      </c>
      <c r="H27" s="38" t="s">
        <v>116</v>
      </c>
      <c r="I27" s="38" t="s">
        <v>117</v>
      </c>
      <c r="J27" s="38" t="s">
        <v>198</v>
      </c>
      <c r="K27" s="38" t="s">
        <v>199</v>
      </c>
      <c r="L27" s="38" t="s">
        <v>588</v>
      </c>
      <c r="M27" s="66" t="s">
        <v>358</v>
      </c>
      <c r="N27" s="64" t="s">
        <v>401</v>
      </c>
      <c r="P27" t="str">
        <f t="shared" si="0"/>
        <v>25戊子胎</v>
      </c>
    </row>
    <row r="28" spans="2:16" x14ac:dyDescent="0.15">
      <c r="B28">
        <v>26</v>
      </c>
      <c r="C28" s="62" t="s">
        <v>83</v>
      </c>
      <c r="D28" s="62" t="s">
        <v>89</v>
      </c>
      <c r="E28" s="38" t="s">
        <v>201</v>
      </c>
      <c r="F28" s="38" t="s">
        <v>161</v>
      </c>
      <c r="G28" s="38" t="s">
        <v>115</v>
      </c>
      <c r="H28" s="38" t="s">
        <v>126</v>
      </c>
      <c r="I28" s="38" t="s">
        <v>127</v>
      </c>
      <c r="J28" s="38" t="s">
        <v>198</v>
      </c>
      <c r="K28" s="38" t="s">
        <v>199</v>
      </c>
      <c r="L28" s="38" t="s">
        <v>200</v>
      </c>
      <c r="M28" s="66" t="s">
        <v>348</v>
      </c>
      <c r="N28" s="64" t="s">
        <v>402</v>
      </c>
      <c r="P28" t="str">
        <f t="shared" si="0"/>
        <v>26己丑墓</v>
      </c>
    </row>
    <row r="29" spans="2:16" x14ac:dyDescent="0.15">
      <c r="B29">
        <v>27</v>
      </c>
      <c r="C29" s="62" t="s">
        <v>84</v>
      </c>
      <c r="D29" s="62" t="s">
        <v>90</v>
      </c>
      <c r="E29" s="38" t="s">
        <v>202</v>
      </c>
      <c r="F29" s="38" t="s">
        <v>184</v>
      </c>
      <c r="G29" s="38" t="s">
        <v>203</v>
      </c>
      <c r="H29" s="38" t="s">
        <v>103</v>
      </c>
      <c r="I29" s="38" t="s">
        <v>104</v>
      </c>
      <c r="J29" s="38" t="s">
        <v>204</v>
      </c>
      <c r="K29" s="38" t="s">
        <v>205</v>
      </c>
      <c r="L29" s="38" t="s">
        <v>206</v>
      </c>
      <c r="M29" s="66" t="s">
        <v>354</v>
      </c>
      <c r="N29" s="64" t="s">
        <v>403</v>
      </c>
      <c r="P29" t="str">
        <f t="shared" si="0"/>
        <v>27庚寅絶</v>
      </c>
    </row>
    <row r="30" spans="2:16" x14ac:dyDescent="0.15">
      <c r="B30">
        <v>28</v>
      </c>
      <c r="C30" s="62" t="s">
        <v>85</v>
      </c>
      <c r="D30" s="62" t="s">
        <v>91</v>
      </c>
      <c r="E30" s="38" t="s">
        <v>207</v>
      </c>
      <c r="F30" s="38" t="s">
        <v>184</v>
      </c>
      <c r="G30" s="38" t="s">
        <v>208</v>
      </c>
      <c r="H30" s="38" t="s">
        <v>103</v>
      </c>
      <c r="I30" s="38" t="s">
        <v>104</v>
      </c>
      <c r="J30" s="38" t="s">
        <v>204</v>
      </c>
      <c r="K30" s="38" t="s">
        <v>205</v>
      </c>
      <c r="L30" s="38" t="s">
        <v>206</v>
      </c>
      <c r="M30" s="66" t="s">
        <v>354</v>
      </c>
      <c r="N30" s="64" t="s">
        <v>404</v>
      </c>
      <c r="P30" t="str">
        <f t="shared" si="0"/>
        <v>28辛卯絶</v>
      </c>
    </row>
    <row r="31" spans="2:16" x14ac:dyDescent="0.15">
      <c r="B31">
        <v>29</v>
      </c>
      <c r="C31" s="62" t="s">
        <v>86</v>
      </c>
      <c r="D31" s="62" t="s">
        <v>92</v>
      </c>
      <c r="E31" s="38" t="s">
        <v>209</v>
      </c>
      <c r="F31" s="38" t="s">
        <v>161</v>
      </c>
      <c r="G31" s="38" t="s">
        <v>115</v>
      </c>
      <c r="H31" s="38" t="s">
        <v>126</v>
      </c>
      <c r="I31" s="38" t="s">
        <v>127</v>
      </c>
      <c r="J31" s="38" t="s">
        <v>210</v>
      </c>
      <c r="K31" s="38" t="s">
        <v>211</v>
      </c>
      <c r="L31" s="38" t="s">
        <v>212</v>
      </c>
      <c r="M31" s="66" t="s">
        <v>348</v>
      </c>
      <c r="N31" s="64" t="s">
        <v>405</v>
      </c>
      <c r="P31" t="str">
        <f t="shared" si="0"/>
        <v>29壬辰墓</v>
      </c>
    </row>
    <row r="32" spans="2:16" x14ac:dyDescent="0.15">
      <c r="B32">
        <v>30</v>
      </c>
      <c r="C32" s="62" t="s">
        <v>87</v>
      </c>
      <c r="D32" s="62" t="s">
        <v>93</v>
      </c>
      <c r="E32" s="38" t="s">
        <v>213</v>
      </c>
      <c r="F32" s="38" t="s">
        <v>156</v>
      </c>
      <c r="G32" s="38" t="s">
        <v>115</v>
      </c>
      <c r="H32" s="38" t="s">
        <v>116</v>
      </c>
      <c r="I32" s="38" t="s">
        <v>117</v>
      </c>
      <c r="J32" s="38" t="s">
        <v>210</v>
      </c>
      <c r="K32" s="38" t="s">
        <v>211</v>
      </c>
      <c r="L32" s="38" t="s">
        <v>212</v>
      </c>
      <c r="M32" s="66" t="s">
        <v>358</v>
      </c>
      <c r="N32" s="64" t="s">
        <v>406</v>
      </c>
      <c r="P32" t="str">
        <f t="shared" si="0"/>
        <v>30癸巳胎</v>
      </c>
    </row>
    <row r="33" spans="2:16" x14ac:dyDescent="0.15">
      <c r="B33">
        <v>31</v>
      </c>
      <c r="C33" s="62" t="s">
        <v>78</v>
      </c>
      <c r="D33" s="62" t="s">
        <v>94</v>
      </c>
      <c r="E33" s="38" t="s">
        <v>214</v>
      </c>
      <c r="F33" s="38" t="s">
        <v>153</v>
      </c>
      <c r="G33" s="38" t="s">
        <v>215</v>
      </c>
      <c r="H33" s="38" t="s">
        <v>103</v>
      </c>
      <c r="I33" s="38" t="s">
        <v>104</v>
      </c>
      <c r="J33" s="38" t="s">
        <v>216</v>
      </c>
      <c r="K33" s="38" t="s">
        <v>217</v>
      </c>
      <c r="L33" s="38" t="s">
        <v>218</v>
      </c>
      <c r="M33" s="66" t="s">
        <v>345</v>
      </c>
      <c r="N33" s="63" t="s">
        <v>407</v>
      </c>
      <c r="P33" t="str">
        <f t="shared" si="0"/>
        <v>31甲午死</v>
      </c>
    </row>
    <row r="34" spans="2:16" x14ac:dyDescent="0.15">
      <c r="B34">
        <v>32</v>
      </c>
      <c r="C34" s="62" t="s">
        <v>79</v>
      </c>
      <c r="D34" s="62" t="s">
        <v>95</v>
      </c>
      <c r="E34" s="38" t="s">
        <v>219</v>
      </c>
      <c r="F34" s="38" t="s">
        <v>220</v>
      </c>
      <c r="G34" s="38" t="s">
        <v>221</v>
      </c>
      <c r="H34" s="38" t="s">
        <v>111</v>
      </c>
      <c r="I34" s="38" t="s">
        <v>112</v>
      </c>
      <c r="J34" s="38" t="s">
        <v>222</v>
      </c>
      <c r="K34" s="38" t="s">
        <v>217</v>
      </c>
      <c r="L34" s="38" t="s">
        <v>223</v>
      </c>
      <c r="M34" s="66" t="s">
        <v>364</v>
      </c>
      <c r="N34" s="64" t="s">
        <v>408</v>
      </c>
      <c r="P34" t="str">
        <f t="shared" si="0"/>
        <v>32乙未養</v>
      </c>
    </row>
    <row r="35" spans="2:16" x14ac:dyDescent="0.15">
      <c r="B35">
        <v>33</v>
      </c>
      <c r="C35" s="62" t="s">
        <v>80</v>
      </c>
      <c r="D35" s="62" t="s">
        <v>96</v>
      </c>
      <c r="E35" s="38" t="s">
        <v>224</v>
      </c>
      <c r="F35" s="38" t="s">
        <v>122</v>
      </c>
      <c r="G35" s="38" t="s">
        <v>115</v>
      </c>
      <c r="H35" s="38" t="s">
        <v>116</v>
      </c>
      <c r="I35" s="38" t="s">
        <v>117</v>
      </c>
      <c r="J35" s="38" t="s">
        <v>225</v>
      </c>
      <c r="K35" s="38" t="s">
        <v>226</v>
      </c>
      <c r="L35" s="38" t="s">
        <v>227</v>
      </c>
      <c r="M35" s="66" t="s">
        <v>339</v>
      </c>
      <c r="N35" s="64" t="s">
        <v>409</v>
      </c>
      <c r="P35" t="str">
        <f t="shared" si="0"/>
        <v>33丙申病</v>
      </c>
    </row>
    <row r="36" spans="2:16" x14ac:dyDescent="0.15">
      <c r="B36">
        <v>34</v>
      </c>
      <c r="C36" s="62" t="s">
        <v>81</v>
      </c>
      <c r="D36" s="62" t="s">
        <v>97</v>
      </c>
      <c r="E36" s="38" t="s">
        <v>228</v>
      </c>
      <c r="F36" s="38" t="s">
        <v>114</v>
      </c>
      <c r="G36" s="38" t="s">
        <v>115</v>
      </c>
      <c r="H36" s="38" t="s">
        <v>116</v>
      </c>
      <c r="I36" s="38" t="s">
        <v>117</v>
      </c>
      <c r="J36" s="38" t="s">
        <v>225</v>
      </c>
      <c r="K36" s="38" t="s">
        <v>226</v>
      </c>
      <c r="L36" s="38" t="s">
        <v>227</v>
      </c>
      <c r="M36" s="66" t="s">
        <v>311</v>
      </c>
      <c r="N36" s="64" t="s">
        <v>410</v>
      </c>
      <c r="P36" t="str">
        <f t="shared" si="0"/>
        <v>34丁酉長生</v>
      </c>
    </row>
    <row r="37" spans="2:16" x14ac:dyDescent="0.15">
      <c r="B37">
        <v>35</v>
      </c>
      <c r="C37" s="62" t="s">
        <v>82</v>
      </c>
      <c r="D37" s="62" t="s">
        <v>98</v>
      </c>
      <c r="E37" s="38" t="s">
        <v>229</v>
      </c>
      <c r="F37" s="38" t="s">
        <v>161</v>
      </c>
      <c r="G37" s="38" t="s">
        <v>115</v>
      </c>
      <c r="H37" s="38" t="s">
        <v>126</v>
      </c>
      <c r="I37" s="38" t="s">
        <v>127</v>
      </c>
      <c r="J37" s="38" t="s">
        <v>230</v>
      </c>
      <c r="K37" s="38" t="s">
        <v>231</v>
      </c>
      <c r="L37" s="38" t="s">
        <v>232</v>
      </c>
      <c r="M37" s="66" t="s">
        <v>348</v>
      </c>
      <c r="N37" s="64" t="s">
        <v>411</v>
      </c>
      <c r="P37" t="str">
        <f t="shared" si="0"/>
        <v>35戊戌墓</v>
      </c>
    </row>
    <row r="38" spans="2:16" x14ac:dyDescent="0.15">
      <c r="B38">
        <v>36</v>
      </c>
      <c r="C38" s="62" t="s">
        <v>83</v>
      </c>
      <c r="D38" s="62" t="s">
        <v>99</v>
      </c>
      <c r="E38" s="38" t="s">
        <v>233</v>
      </c>
      <c r="F38" s="38" t="s">
        <v>156</v>
      </c>
      <c r="G38" s="38" t="s">
        <v>115</v>
      </c>
      <c r="H38" s="38" t="s">
        <v>116</v>
      </c>
      <c r="I38" s="38" t="s">
        <v>117</v>
      </c>
      <c r="J38" s="38" t="s">
        <v>230</v>
      </c>
      <c r="K38" s="38" t="s">
        <v>231</v>
      </c>
      <c r="L38" s="38" t="s">
        <v>232</v>
      </c>
      <c r="M38" s="66" t="s">
        <v>358</v>
      </c>
      <c r="N38" s="64" t="s">
        <v>412</v>
      </c>
      <c r="P38" t="str">
        <f t="shared" si="0"/>
        <v>36己亥胎</v>
      </c>
    </row>
    <row r="39" spans="2:16" x14ac:dyDescent="0.15">
      <c r="B39">
        <v>37</v>
      </c>
      <c r="C39" s="62" t="s">
        <v>84</v>
      </c>
      <c r="D39" s="62" t="s">
        <v>88</v>
      </c>
      <c r="E39" s="38" t="s">
        <v>234</v>
      </c>
      <c r="F39" s="38" t="s">
        <v>153</v>
      </c>
      <c r="G39" s="38" t="s">
        <v>235</v>
      </c>
      <c r="H39" s="38" t="s">
        <v>103</v>
      </c>
      <c r="I39" s="38" t="s">
        <v>104</v>
      </c>
      <c r="J39" s="38" t="s">
        <v>236</v>
      </c>
      <c r="K39" s="38" t="s">
        <v>237</v>
      </c>
      <c r="L39" s="38" t="s">
        <v>238</v>
      </c>
      <c r="M39" s="66" t="s">
        <v>345</v>
      </c>
      <c r="N39" s="64" t="s">
        <v>413</v>
      </c>
      <c r="P39" t="str">
        <f t="shared" si="0"/>
        <v>37庚子死</v>
      </c>
    </row>
    <row r="40" spans="2:16" x14ac:dyDescent="0.15">
      <c r="B40">
        <v>38</v>
      </c>
      <c r="C40" s="62" t="s">
        <v>85</v>
      </c>
      <c r="D40" s="62" t="s">
        <v>89</v>
      </c>
      <c r="E40" s="38" t="s">
        <v>239</v>
      </c>
      <c r="F40" s="38" t="s">
        <v>240</v>
      </c>
      <c r="G40" s="38" t="s">
        <v>241</v>
      </c>
      <c r="H40" s="38" t="s">
        <v>111</v>
      </c>
      <c r="I40" s="38" t="s">
        <v>112</v>
      </c>
      <c r="J40" s="38" t="s">
        <v>236</v>
      </c>
      <c r="K40" s="38" t="s">
        <v>237</v>
      </c>
      <c r="L40" s="38" t="s">
        <v>238</v>
      </c>
      <c r="M40" s="66" t="s">
        <v>364</v>
      </c>
      <c r="N40" s="64" t="s">
        <v>414</v>
      </c>
      <c r="P40" t="str">
        <f t="shared" si="0"/>
        <v>38辛丑養</v>
      </c>
    </row>
    <row r="41" spans="2:16" x14ac:dyDescent="0.15">
      <c r="B41">
        <v>39</v>
      </c>
      <c r="C41" s="62" t="s">
        <v>86</v>
      </c>
      <c r="D41" s="62" t="s">
        <v>90</v>
      </c>
      <c r="E41" s="38" t="s">
        <v>242</v>
      </c>
      <c r="F41" s="38" t="s">
        <v>122</v>
      </c>
      <c r="G41" s="38" t="s">
        <v>115</v>
      </c>
      <c r="H41" s="38" t="s">
        <v>116</v>
      </c>
      <c r="I41" s="38" t="s">
        <v>117</v>
      </c>
      <c r="J41" s="38" t="s">
        <v>243</v>
      </c>
      <c r="K41" s="38" t="s">
        <v>244</v>
      </c>
      <c r="L41" s="38" t="s">
        <v>245</v>
      </c>
      <c r="M41" s="66" t="s">
        <v>339</v>
      </c>
      <c r="N41" s="64" t="s">
        <v>415</v>
      </c>
      <c r="P41" t="str">
        <f t="shared" si="0"/>
        <v>39壬寅病</v>
      </c>
    </row>
    <row r="42" spans="2:16" x14ac:dyDescent="0.15">
      <c r="B42">
        <v>40</v>
      </c>
      <c r="C42" s="62" t="s">
        <v>87</v>
      </c>
      <c r="D42" s="62" t="s">
        <v>91</v>
      </c>
      <c r="E42" s="38" t="s">
        <v>246</v>
      </c>
      <c r="F42" s="38" t="s">
        <v>247</v>
      </c>
      <c r="G42" s="38" t="s">
        <v>248</v>
      </c>
      <c r="H42" s="38" t="s">
        <v>116</v>
      </c>
      <c r="I42" s="38" t="s">
        <v>117</v>
      </c>
      <c r="J42" s="38" t="s">
        <v>243</v>
      </c>
      <c r="K42" s="38" t="s">
        <v>244</v>
      </c>
      <c r="L42" s="38" t="s">
        <v>245</v>
      </c>
      <c r="M42" s="66" t="s">
        <v>311</v>
      </c>
      <c r="N42" s="64" t="s">
        <v>416</v>
      </c>
      <c r="P42" t="str">
        <f t="shared" si="0"/>
        <v>40癸卯長生</v>
      </c>
    </row>
    <row r="43" spans="2:16" x14ac:dyDescent="0.15">
      <c r="B43">
        <v>41</v>
      </c>
      <c r="C43" s="62" t="s">
        <v>78</v>
      </c>
      <c r="D43" s="62" t="s">
        <v>92</v>
      </c>
      <c r="E43" s="38" t="s">
        <v>249</v>
      </c>
      <c r="F43" s="38" t="s">
        <v>250</v>
      </c>
      <c r="G43" s="38" t="s">
        <v>251</v>
      </c>
      <c r="H43" s="38" t="s">
        <v>111</v>
      </c>
      <c r="I43" s="38" t="s">
        <v>112</v>
      </c>
      <c r="J43" s="38" t="s">
        <v>252</v>
      </c>
      <c r="K43" s="38" t="s">
        <v>253</v>
      </c>
      <c r="L43" s="38" t="s">
        <v>254</v>
      </c>
      <c r="M43" s="66" t="s">
        <v>334</v>
      </c>
      <c r="N43" s="63" t="s">
        <v>417</v>
      </c>
      <c r="P43" t="str">
        <f t="shared" si="0"/>
        <v>41甲辰衰</v>
      </c>
    </row>
    <row r="44" spans="2:16" x14ac:dyDescent="0.15">
      <c r="B44">
        <v>42</v>
      </c>
      <c r="C44" s="62" t="s">
        <v>79</v>
      </c>
      <c r="D44" s="62" t="s">
        <v>93</v>
      </c>
      <c r="E44" s="38" t="s">
        <v>255</v>
      </c>
      <c r="F44" s="38" t="s">
        <v>256</v>
      </c>
      <c r="G44" s="38" t="s">
        <v>251</v>
      </c>
      <c r="H44" s="38" t="s">
        <v>103</v>
      </c>
      <c r="I44" s="38" t="s">
        <v>104</v>
      </c>
      <c r="J44" s="38" t="s">
        <v>252</v>
      </c>
      <c r="K44" s="38" t="s">
        <v>253</v>
      </c>
      <c r="L44" s="38" t="s">
        <v>254</v>
      </c>
      <c r="M44" s="66" t="s">
        <v>317</v>
      </c>
      <c r="N44" s="64" t="s">
        <v>418</v>
      </c>
      <c r="P44" t="str">
        <f t="shared" si="0"/>
        <v>42乙巳沐浴</v>
      </c>
    </row>
    <row r="45" spans="2:16" x14ac:dyDescent="0.15">
      <c r="B45">
        <v>43</v>
      </c>
      <c r="C45" s="62" t="s">
        <v>80</v>
      </c>
      <c r="D45" s="62" t="s">
        <v>94</v>
      </c>
      <c r="E45" s="38" t="s">
        <v>257</v>
      </c>
      <c r="F45" s="38" t="s">
        <v>258</v>
      </c>
      <c r="G45" s="38" t="s">
        <v>248</v>
      </c>
      <c r="H45" s="38" t="s">
        <v>116</v>
      </c>
      <c r="I45" s="38" t="s">
        <v>117</v>
      </c>
      <c r="J45" s="38" t="s">
        <v>259</v>
      </c>
      <c r="K45" s="38" t="s">
        <v>260</v>
      </c>
      <c r="L45" s="38" t="s">
        <v>261</v>
      </c>
      <c r="M45" s="66" t="s">
        <v>330</v>
      </c>
      <c r="N45" s="64" t="s">
        <v>419</v>
      </c>
      <c r="P45" t="str">
        <f t="shared" si="0"/>
        <v>43丙午帝旺</v>
      </c>
    </row>
    <row r="46" spans="2:16" x14ac:dyDescent="0.15">
      <c r="B46">
        <v>44</v>
      </c>
      <c r="C46" s="62" t="s">
        <v>81</v>
      </c>
      <c r="D46" s="62" t="s">
        <v>95</v>
      </c>
      <c r="E46" s="38" t="s">
        <v>262</v>
      </c>
      <c r="F46" s="38" t="s">
        <v>263</v>
      </c>
      <c r="G46" s="38" t="s">
        <v>125</v>
      </c>
      <c r="H46" s="38" t="s">
        <v>126</v>
      </c>
      <c r="I46" s="38" t="s">
        <v>127</v>
      </c>
      <c r="J46" s="38" t="s">
        <v>259</v>
      </c>
      <c r="K46" s="38" t="s">
        <v>260</v>
      </c>
      <c r="L46" s="38" t="s">
        <v>261</v>
      </c>
      <c r="M46" s="66" t="s">
        <v>321</v>
      </c>
      <c r="N46" s="64" t="s">
        <v>420</v>
      </c>
      <c r="P46" t="str">
        <f t="shared" si="0"/>
        <v>44丁未冠帯</v>
      </c>
    </row>
    <row r="47" spans="2:16" x14ac:dyDescent="0.15">
      <c r="B47">
        <v>45</v>
      </c>
      <c r="C47" s="62" t="s">
        <v>82</v>
      </c>
      <c r="D47" s="62" t="s">
        <v>96</v>
      </c>
      <c r="E47" s="38" t="s">
        <v>264</v>
      </c>
      <c r="F47" s="38" t="s">
        <v>265</v>
      </c>
      <c r="G47" s="38" t="s">
        <v>248</v>
      </c>
      <c r="H47" s="38" t="s">
        <v>116</v>
      </c>
      <c r="I47" s="38" t="s">
        <v>117</v>
      </c>
      <c r="J47" s="38" t="s">
        <v>266</v>
      </c>
      <c r="K47" s="38" t="s">
        <v>267</v>
      </c>
      <c r="L47" s="38" t="s">
        <v>268</v>
      </c>
      <c r="M47" s="66" t="s">
        <v>339</v>
      </c>
      <c r="N47" s="64" t="s">
        <v>341</v>
      </c>
      <c r="P47" t="str">
        <f t="shared" si="0"/>
        <v>45戊申病</v>
      </c>
    </row>
    <row r="48" spans="2:16" x14ac:dyDescent="0.15">
      <c r="B48">
        <v>46</v>
      </c>
      <c r="C48" s="62" t="s">
        <v>83</v>
      </c>
      <c r="D48" s="62" t="s">
        <v>97</v>
      </c>
      <c r="E48" s="38" t="s">
        <v>269</v>
      </c>
      <c r="F48" s="38" t="s">
        <v>247</v>
      </c>
      <c r="G48" s="38" t="s">
        <v>248</v>
      </c>
      <c r="H48" s="38" t="s">
        <v>116</v>
      </c>
      <c r="I48" s="38" t="s">
        <v>117</v>
      </c>
      <c r="J48" s="38" t="s">
        <v>270</v>
      </c>
      <c r="K48" s="38" t="s">
        <v>271</v>
      </c>
      <c r="L48" s="38" t="s">
        <v>268</v>
      </c>
      <c r="M48" s="66" t="s">
        <v>311</v>
      </c>
      <c r="N48" s="64" t="s">
        <v>421</v>
      </c>
      <c r="P48" t="str">
        <f t="shared" si="0"/>
        <v>46己酉長生</v>
      </c>
    </row>
    <row r="49" spans="2:16" x14ac:dyDescent="0.15">
      <c r="B49">
        <v>47</v>
      </c>
      <c r="C49" s="62" t="s">
        <v>84</v>
      </c>
      <c r="D49" s="62" t="s">
        <v>98</v>
      </c>
      <c r="E49" s="38" t="s">
        <v>272</v>
      </c>
      <c r="F49" s="38" t="s">
        <v>250</v>
      </c>
      <c r="G49" s="38" t="s">
        <v>251</v>
      </c>
      <c r="H49" s="38" t="s">
        <v>111</v>
      </c>
      <c r="I49" s="38" t="s">
        <v>112</v>
      </c>
      <c r="J49" s="38" t="s">
        <v>273</v>
      </c>
      <c r="K49" s="38" t="s">
        <v>274</v>
      </c>
      <c r="L49" s="38" t="s">
        <v>275</v>
      </c>
      <c r="M49" s="66" t="s">
        <v>334</v>
      </c>
      <c r="N49" s="64" t="s">
        <v>429</v>
      </c>
      <c r="P49" t="str">
        <f t="shared" si="0"/>
        <v>47庚戌衰</v>
      </c>
    </row>
    <row r="50" spans="2:16" x14ac:dyDescent="0.15">
      <c r="B50">
        <v>48</v>
      </c>
      <c r="C50" s="62" t="s">
        <v>85</v>
      </c>
      <c r="D50" s="62" t="s">
        <v>99</v>
      </c>
      <c r="E50" s="38" t="s">
        <v>276</v>
      </c>
      <c r="F50" s="38" t="s">
        <v>256</v>
      </c>
      <c r="G50" s="38" t="s">
        <v>251</v>
      </c>
      <c r="H50" s="38" t="s">
        <v>103</v>
      </c>
      <c r="I50" s="38" t="s">
        <v>104</v>
      </c>
      <c r="J50" s="38" t="s">
        <v>273</v>
      </c>
      <c r="K50" s="38" t="s">
        <v>274</v>
      </c>
      <c r="L50" s="38" t="s">
        <v>275</v>
      </c>
      <c r="M50" s="66" t="s">
        <v>317</v>
      </c>
      <c r="N50" s="64" t="s">
        <v>422</v>
      </c>
      <c r="P50" t="str">
        <f t="shared" si="0"/>
        <v>48辛亥沐浴</v>
      </c>
    </row>
    <row r="51" spans="2:16" x14ac:dyDescent="0.15">
      <c r="B51">
        <v>49</v>
      </c>
      <c r="C51" s="62" t="s">
        <v>86</v>
      </c>
      <c r="D51" s="62" t="s">
        <v>88</v>
      </c>
      <c r="E51" s="38" t="s">
        <v>277</v>
      </c>
      <c r="F51" s="38" t="s">
        <v>258</v>
      </c>
      <c r="G51" s="38" t="s">
        <v>248</v>
      </c>
      <c r="H51" s="38" t="s">
        <v>116</v>
      </c>
      <c r="I51" s="38" t="s">
        <v>117</v>
      </c>
      <c r="J51" s="38" t="s">
        <v>278</v>
      </c>
      <c r="K51" s="38" t="s">
        <v>279</v>
      </c>
      <c r="L51" s="38" t="s">
        <v>280</v>
      </c>
      <c r="M51" s="66" t="s">
        <v>330</v>
      </c>
      <c r="N51" s="64" t="s">
        <v>423</v>
      </c>
      <c r="P51" t="str">
        <f t="shared" si="0"/>
        <v>49壬子帝旺</v>
      </c>
    </row>
    <row r="52" spans="2:16" x14ac:dyDescent="0.15">
      <c r="B52">
        <v>50</v>
      </c>
      <c r="C52" s="62" t="s">
        <v>87</v>
      </c>
      <c r="D52" s="62" t="s">
        <v>89</v>
      </c>
      <c r="E52" s="38" t="s">
        <v>281</v>
      </c>
      <c r="F52" s="38" t="s">
        <v>263</v>
      </c>
      <c r="G52" s="38" t="s">
        <v>125</v>
      </c>
      <c r="H52" s="38" t="s">
        <v>126</v>
      </c>
      <c r="I52" s="38" t="s">
        <v>127</v>
      </c>
      <c r="J52" s="38" t="s">
        <v>278</v>
      </c>
      <c r="K52" s="38" t="s">
        <v>279</v>
      </c>
      <c r="L52" s="38" t="s">
        <v>280</v>
      </c>
      <c r="M52" s="66" t="s">
        <v>321</v>
      </c>
      <c r="N52" s="64" t="s">
        <v>424</v>
      </c>
      <c r="P52" t="str">
        <f t="shared" si="0"/>
        <v>50癸丑冠帯</v>
      </c>
    </row>
    <row r="53" spans="2:16" x14ac:dyDescent="0.15">
      <c r="B53">
        <v>51</v>
      </c>
      <c r="C53" s="62" t="s">
        <v>78</v>
      </c>
      <c r="D53" s="62" t="s">
        <v>90</v>
      </c>
      <c r="E53" s="38" t="s">
        <v>282</v>
      </c>
      <c r="F53" s="38" t="s">
        <v>283</v>
      </c>
      <c r="G53" s="38" t="s">
        <v>251</v>
      </c>
      <c r="H53" s="38" t="s">
        <v>103</v>
      </c>
      <c r="I53" s="38" t="s">
        <v>104</v>
      </c>
      <c r="J53" s="38" t="s">
        <v>284</v>
      </c>
      <c r="K53" s="38" t="s">
        <v>285</v>
      </c>
      <c r="L53" s="38" t="s">
        <v>286</v>
      </c>
      <c r="M53" s="66" t="s">
        <v>326</v>
      </c>
      <c r="N53" s="63" t="s">
        <v>430</v>
      </c>
      <c r="P53" t="str">
        <f t="shared" si="0"/>
        <v>51甲寅健禄</v>
      </c>
    </row>
    <row r="54" spans="2:16" x14ac:dyDescent="0.15">
      <c r="B54">
        <v>52</v>
      </c>
      <c r="C54" s="62" t="s">
        <v>79</v>
      </c>
      <c r="D54" s="62" t="s">
        <v>91</v>
      </c>
      <c r="E54" s="38" t="s">
        <v>287</v>
      </c>
      <c r="F54" s="38" t="s">
        <v>283</v>
      </c>
      <c r="G54" s="38" t="s">
        <v>251</v>
      </c>
      <c r="H54" s="38" t="s">
        <v>103</v>
      </c>
      <c r="I54" s="38" t="s">
        <v>104</v>
      </c>
      <c r="J54" s="38" t="s">
        <v>288</v>
      </c>
      <c r="K54" s="38" t="s">
        <v>285</v>
      </c>
      <c r="L54" s="38" t="s">
        <v>286</v>
      </c>
      <c r="M54" s="66" t="s">
        <v>326</v>
      </c>
      <c r="N54" s="64" t="s">
        <v>327</v>
      </c>
      <c r="P54" t="str">
        <f t="shared" si="0"/>
        <v>52乙卯健禄</v>
      </c>
    </row>
    <row r="55" spans="2:16" x14ac:dyDescent="0.15">
      <c r="B55">
        <v>53</v>
      </c>
      <c r="C55" s="62" t="s">
        <v>80</v>
      </c>
      <c r="D55" s="62" t="s">
        <v>92</v>
      </c>
      <c r="E55" s="38" t="s">
        <v>289</v>
      </c>
      <c r="F55" s="38" t="s">
        <v>290</v>
      </c>
      <c r="G55" s="38" t="s">
        <v>125</v>
      </c>
      <c r="H55" s="38" t="s">
        <v>126</v>
      </c>
      <c r="I55" s="38" t="s">
        <v>127</v>
      </c>
      <c r="J55" s="38" t="s">
        <v>291</v>
      </c>
      <c r="K55" s="38" t="s">
        <v>292</v>
      </c>
      <c r="L55" s="38" t="s">
        <v>293</v>
      </c>
      <c r="M55" s="66" t="s">
        <v>321</v>
      </c>
      <c r="N55" s="64" t="s">
        <v>431</v>
      </c>
      <c r="P55" t="str">
        <f t="shared" si="0"/>
        <v>53丙辰冠帯</v>
      </c>
    </row>
    <row r="56" spans="2:16" x14ac:dyDescent="0.15">
      <c r="B56">
        <v>54</v>
      </c>
      <c r="C56" s="62" t="s">
        <v>81</v>
      </c>
      <c r="D56" s="62" t="s">
        <v>93</v>
      </c>
      <c r="E56" s="38" t="s">
        <v>294</v>
      </c>
      <c r="F56" s="38" t="s">
        <v>258</v>
      </c>
      <c r="G56" s="38" t="s">
        <v>248</v>
      </c>
      <c r="H56" s="38" t="s">
        <v>116</v>
      </c>
      <c r="I56" s="38" t="s">
        <v>117</v>
      </c>
      <c r="J56" s="38" t="s">
        <v>291</v>
      </c>
      <c r="K56" s="38" t="s">
        <v>292</v>
      </c>
      <c r="L56" s="38" t="s">
        <v>293</v>
      </c>
      <c r="M56" s="66" t="s">
        <v>330</v>
      </c>
      <c r="N56" s="64" t="s">
        <v>425</v>
      </c>
      <c r="P56" t="str">
        <f t="shared" si="0"/>
        <v>54丁巳帝旺</v>
      </c>
    </row>
    <row r="57" spans="2:16" x14ac:dyDescent="0.15">
      <c r="B57">
        <v>55</v>
      </c>
      <c r="C57" s="62" t="s">
        <v>82</v>
      </c>
      <c r="D57" s="62" t="s">
        <v>94</v>
      </c>
      <c r="E57" s="38" t="s">
        <v>295</v>
      </c>
      <c r="F57" s="38" t="s">
        <v>258</v>
      </c>
      <c r="G57" s="38" t="s">
        <v>248</v>
      </c>
      <c r="H57" s="38" t="s">
        <v>116</v>
      </c>
      <c r="I57" s="38" t="s">
        <v>117</v>
      </c>
      <c r="J57" s="38" t="s">
        <v>296</v>
      </c>
      <c r="K57" s="38" t="s">
        <v>297</v>
      </c>
      <c r="L57" s="38" t="s">
        <v>298</v>
      </c>
      <c r="M57" s="66" t="s">
        <v>330</v>
      </c>
      <c r="N57" s="64" t="s">
        <v>426</v>
      </c>
      <c r="P57" t="str">
        <f t="shared" si="0"/>
        <v>55戊午帝旺</v>
      </c>
    </row>
    <row r="58" spans="2:16" x14ac:dyDescent="0.15">
      <c r="B58">
        <v>56</v>
      </c>
      <c r="C58" s="62" t="s">
        <v>83</v>
      </c>
      <c r="D58" s="62" t="s">
        <v>95</v>
      </c>
      <c r="E58" s="38" t="s">
        <v>299</v>
      </c>
      <c r="F58" s="38" t="s">
        <v>263</v>
      </c>
      <c r="G58" s="38" t="s">
        <v>125</v>
      </c>
      <c r="H58" s="38" t="s">
        <v>126</v>
      </c>
      <c r="I58" s="38" t="s">
        <v>127</v>
      </c>
      <c r="J58" s="38" t="s">
        <v>296</v>
      </c>
      <c r="K58" s="38" t="s">
        <v>297</v>
      </c>
      <c r="L58" s="38" t="s">
        <v>298</v>
      </c>
      <c r="M58" s="66" t="s">
        <v>321</v>
      </c>
      <c r="N58" s="64" t="s">
        <v>427</v>
      </c>
      <c r="P58" t="str">
        <f t="shared" si="0"/>
        <v>56己未冠帯</v>
      </c>
    </row>
    <row r="59" spans="2:16" x14ac:dyDescent="0.15">
      <c r="B59">
        <v>57</v>
      </c>
      <c r="C59" s="62" t="s">
        <v>84</v>
      </c>
      <c r="D59" s="62" t="s">
        <v>96</v>
      </c>
      <c r="E59" s="38" t="s">
        <v>300</v>
      </c>
      <c r="F59" s="38" t="s">
        <v>283</v>
      </c>
      <c r="G59" s="38" t="s">
        <v>251</v>
      </c>
      <c r="H59" s="38" t="s">
        <v>103</v>
      </c>
      <c r="I59" s="38" t="s">
        <v>104</v>
      </c>
      <c r="J59" s="38" t="s">
        <v>301</v>
      </c>
      <c r="K59" s="38" t="s">
        <v>302</v>
      </c>
      <c r="L59" s="38" t="s">
        <v>303</v>
      </c>
      <c r="M59" s="66" t="s">
        <v>326</v>
      </c>
      <c r="N59" s="64" t="s">
        <v>328</v>
      </c>
      <c r="P59" t="str">
        <f t="shared" si="0"/>
        <v>57庚申健禄</v>
      </c>
    </row>
    <row r="60" spans="2:16" x14ac:dyDescent="0.15">
      <c r="B60">
        <v>58</v>
      </c>
      <c r="C60" s="62" t="s">
        <v>85</v>
      </c>
      <c r="D60" s="62" t="s">
        <v>97</v>
      </c>
      <c r="E60" s="38" t="s">
        <v>304</v>
      </c>
      <c r="F60" s="38" t="s">
        <v>283</v>
      </c>
      <c r="G60" s="38" t="s">
        <v>251</v>
      </c>
      <c r="H60" s="38" t="s">
        <v>103</v>
      </c>
      <c r="I60" s="38" t="s">
        <v>104</v>
      </c>
      <c r="J60" s="38" t="s">
        <v>301</v>
      </c>
      <c r="K60" s="38" t="s">
        <v>302</v>
      </c>
      <c r="L60" s="38" t="s">
        <v>305</v>
      </c>
      <c r="M60" s="66" t="s">
        <v>326</v>
      </c>
      <c r="N60" s="64" t="s">
        <v>432</v>
      </c>
      <c r="P60" t="str">
        <f t="shared" si="0"/>
        <v>58辛酉健禄</v>
      </c>
    </row>
    <row r="61" spans="2:16" x14ac:dyDescent="0.15">
      <c r="B61">
        <v>59</v>
      </c>
      <c r="C61" s="62" t="s">
        <v>86</v>
      </c>
      <c r="D61" s="62" t="s">
        <v>98</v>
      </c>
      <c r="E61" s="38" t="s">
        <v>306</v>
      </c>
      <c r="F61" s="38" t="s">
        <v>290</v>
      </c>
      <c r="G61" s="38" t="s">
        <v>125</v>
      </c>
      <c r="H61" s="38" t="s">
        <v>126</v>
      </c>
      <c r="I61" s="38" t="s">
        <v>127</v>
      </c>
      <c r="J61" s="38" t="s">
        <v>307</v>
      </c>
      <c r="K61" s="38" t="s">
        <v>308</v>
      </c>
      <c r="L61" s="38" t="s">
        <v>309</v>
      </c>
      <c r="M61" s="66" t="s">
        <v>321</v>
      </c>
      <c r="N61" s="64" t="s">
        <v>433</v>
      </c>
      <c r="P61" t="str">
        <f t="shared" si="0"/>
        <v>59壬戌冠帯</v>
      </c>
    </row>
    <row r="62" spans="2:16" x14ac:dyDescent="0.15">
      <c r="B62">
        <v>60</v>
      </c>
      <c r="C62" s="62" t="s">
        <v>87</v>
      </c>
      <c r="D62" s="62" t="s">
        <v>99</v>
      </c>
      <c r="E62" s="38" t="s">
        <v>310</v>
      </c>
      <c r="F62" s="38" t="s">
        <v>258</v>
      </c>
      <c r="G62" s="38" t="s">
        <v>248</v>
      </c>
      <c r="H62" s="38" t="s">
        <v>116</v>
      </c>
      <c r="I62" s="38" t="s">
        <v>117</v>
      </c>
      <c r="J62" s="38" t="s">
        <v>307</v>
      </c>
      <c r="K62" s="38" t="s">
        <v>308</v>
      </c>
      <c r="L62" s="38" t="s">
        <v>309</v>
      </c>
      <c r="M62" s="66" t="s">
        <v>330</v>
      </c>
      <c r="N62" s="64" t="s">
        <v>428</v>
      </c>
      <c r="P62" t="str">
        <f t="shared" si="0"/>
        <v>60癸亥帝旺</v>
      </c>
    </row>
  </sheetData>
  <phoneticPr fontId="14"/>
  <conditionalFormatting sqref="J6 J11 J16">
    <cfRule type="cellIs" dxfId="6" priority="1" stopIfTrue="1" operator="equal">
      <formula>$D$2</formula>
    </cfRule>
    <cfRule type="cellIs" dxfId="5" priority="2" stopIfTrue="1" operator="equal">
      <formula>$D$3</formula>
    </cfRule>
  </conditionalFormatting>
  <conditionalFormatting sqref="K6 K11 K16">
    <cfRule type="cellIs" dxfId="4" priority="3" stopIfTrue="1" operator="equal">
      <formula>$E$2</formula>
    </cfRule>
    <cfRule type="cellIs" dxfId="3" priority="4" stopIfTrue="1" operator="equal">
      <formula>$E$1</formula>
    </cfRule>
  </conditionalFormatting>
  <conditionalFormatting sqref="L6 L11 L16">
    <cfRule type="cellIs" dxfId="2" priority="5" stopIfTrue="1" operator="equal">
      <formula>$F$1</formula>
    </cfRule>
    <cfRule type="cellIs" dxfId="1" priority="6" stopIfTrue="1" operator="equal">
      <formula>$F$2</formula>
    </cfRule>
    <cfRule type="cellIs" dxfId="0" priority="7" stopIfTrue="1" operator="equal">
      <formula>$F$6</formula>
    </cfRule>
  </conditionalFormatting>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X94"/>
  <sheetViews>
    <sheetView showGridLines="0" showRowColHeaders="0" zoomScale="75" workbookViewId="0">
      <selection activeCell="D2" sqref="D2"/>
    </sheetView>
  </sheetViews>
  <sheetFormatPr defaultColWidth="0" defaultRowHeight="14.25" x14ac:dyDescent="0.15"/>
  <cols>
    <col min="1" max="1" width="3.125" style="38" customWidth="1"/>
    <col min="2" max="2" width="2.875" style="38" customWidth="1"/>
    <col min="3" max="3" width="7.125" style="39" customWidth="1"/>
    <col min="4" max="4" width="7" style="39" customWidth="1"/>
    <col min="5" max="5" width="6.375" style="40" customWidth="1"/>
    <col min="6" max="6" width="3.125" style="38" customWidth="1"/>
    <col min="7" max="7" width="6.25" style="38" customWidth="1"/>
    <col min="8" max="8" width="3.125" style="38" customWidth="1"/>
    <col min="9" max="9" width="6.375" style="38" customWidth="1"/>
    <col min="10" max="10" width="3.125" style="38" customWidth="1"/>
    <col min="11" max="11" width="6.25" style="38" customWidth="1"/>
    <col min="12" max="12" width="3.125" style="38" customWidth="1"/>
    <col min="13" max="13" width="6.375" style="38" customWidth="1"/>
    <col min="14" max="14" width="3.125" style="38" customWidth="1"/>
    <col min="15" max="15" width="6.25" style="38" customWidth="1"/>
    <col min="16" max="16" width="3.125" style="38" customWidth="1"/>
    <col min="17" max="17" width="6.75" style="38" customWidth="1"/>
    <col min="18" max="18" width="3.125" style="38" customWidth="1"/>
    <col min="19" max="19" width="6.625" style="38" customWidth="1"/>
    <col min="20" max="20" width="3.125" style="38" customWidth="1"/>
    <col min="21" max="21" width="9.25" style="38" customWidth="1"/>
    <col min="22" max="22" width="3.125" style="38" customWidth="1"/>
    <col min="23" max="23" width="7.625" style="38" customWidth="1"/>
    <col min="24" max="24" width="3.125" style="38" customWidth="1"/>
    <col min="25" max="25" width="9" style="38" customWidth="1"/>
    <col min="26" max="16384" width="0" style="38" hidden="1"/>
  </cols>
  <sheetData>
    <row r="2" spans="3:24" ht="15" thickBot="1" x14ac:dyDescent="0.2"/>
    <row r="3" spans="3:24" ht="16.5" customHeight="1" thickBot="1" x14ac:dyDescent="0.2">
      <c r="E3" s="218" t="s">
        <v>675</v>
      </c>
      <c r="F3" s="219"/>
      <c r="G3" s="219"/>
      <c r="H3" s="220"/>
      <c r="I3" s="223" t="s">
        <v>678</v>
      </c>
      <c r="J3" s="223"/>
      <c r="K3" s="223"/>
      <c r="L3" s="223"/>
      <c r="M3" s="210" t="s">
        <v>681</v>
      </c>
      <c r="N3" s="211"/>
      <c r="O3" s="211"/>
      <c r="P3" s="212"/>
      <c r="Q3" s="217" t="s">
        <v>684</v>
      </c>
      <c r="R3" s="217"/>
      <c r="S3" s="217"/>
      <c r="T3" s="217"/>
      <c r="U3" s="227" t="s">
        <v>685</v>
      </c>
      <c r="V3" s="228"/>
      <c r="W3" s="228"/>
      <c r="X3" s="229"/>
    </row>
    <row r="4" spans="3:24" x14ac:dyDescent="0.15">
      <c r="C4" s="41"/>
      <c r="D4" s="42"/>
      <c r="E4" s="221" t="s">
        <v>676</v>
      </c>
      <c r="F4" s="214"/>
      <c r="G4" s="222" t="s">
        <v>677</v>
      </c>
      <c r="H4" s="216"/>
      <c r="I4" s="224" t="s">
        <v>679</v>
      </c>
      <c r="J4" s="214"/>
      <c r="K4" s="225" t="s">
        <v>680</v>
      </c>
      <c r="L4" s="226"/>
      <c r="M4" s="213" t="s">
        <v>682</v>
      </c>
      <c r="N4" s="214"/>
      <c r="O4" s="215" t="s">
        <v>683</v>
      </c>
      <c r="P4" s="216"/>
      <c r="Q4" s="230" t="s">
        <v>686</v>
      </c>
      <c r="R4" s="214"/>
      <c r="S4" s="231" t="s">
        <v>687</v>
      </c>
      <c r="T4" s="226"/>
      <c r="U4" s="232" t="s">
        <v>688</v>
      </c>
      <c r="V4" s="214"/>
      <c r="W4" s="233" t="s">
        <v>689</v>
      </c>
      <c r="X4" s="216"/>
    </row>
    <row r="5" spans="3:24" x14ac:dyDescent="0.15">
      <c r="C5" s="93" t="s">
        <v>445</v>
      </c>
      <c r="D5" s="94"/>
      <c r="E5" s="132"/>
      <c r="F5" s="43"/>
      <c r="G5" s="44"/>
      <c r="H5" s="133"/>
      <c r="I5" s="146" t="s">
        <v>690</v>
      </c>
      <c r="J5" s="146" t="s">
        <v>691</v>
      </c>
      <c r="K5" s="147" t="s">
        <v>692</v>
      </c>
      <c r="L5" s="146" t="s">
        <v>693</v>
      </c>
      <c r="M5" s="148" t="s">
        <v>694</v>
      </c>
      <c r="N5" s="146" t="s">
        <v>695</v>
      </c>
      <c r="O5" s="147" t="s">
        <v>696</v>
      </c>
      <c r="P5" s="149" t="s">
        <v>697</v>
      </c>
      <c r="Q5" s="150"/>
      <c r="R5" s="150"/>
      <c r="S5" s="151"/>
      <c r="T5" s="150"/>
      <c r="U5" s="148" t="s">
        <v>698</v>
      </c>
      <c r="V5" s="146" t="s">
        <v>697</v>
      </c>
      <c r="W5" s="147" t="s">
        <v>699</v>
      </c>
      <c r="X5" s="149" t="s">
        <v>695</v>
      </c>
    </row>
    <row r="6" spans="3:24" s="45" customFormat="1" ht="12" x14ac:dyDescent="0.15">
      <c r="C6" s="46"/>
      <c r="D6" s="95" t="s">
        <v>607</v>
      </c>
      <c r="E6" s="134"/>
      <c r="F6" s="47"/>
      <c r="G6" s="48"/>
      <c r="H6" s="135"/>
      <c r="I6" s="97" t="s">
        <v>380</v>
      </c>
      <c r="J6" s="97"/>
      <c r="K6" s="96" t="s">
        <v>312</v>
      </c>
      <c r="L6" s="97"/>
      <c r="M6" s="140" t="s">
        <v>313</v>
      </c>
      <c r="N6" s="99"/>
      <c r="O6" s="98" t="s">
        <v>314</v>
      </c>
      <c r="P6" s="141"/>
      <c r="Q6" s="47"/>
      <c r="R6" s="47"/>
      <c r="S6" s="48"/>
      <c r="T6" s="47"/>
      <c r="U6" s="145" t="s">
        <v>315</v>
      </c>
      <c r="V6" s="101"/>
      <c r="W6" s="100" t="s">
        <v>316</v>
      </c>
      <c r="X6" s="102"/>
    </row>
    <row r="7" spans="3:24" x14ac:dyDescent="0.15">
      <c r="C7" s="103" t="s">
        <v>446</v>
      </c>
      <c r="D7" s="104"/>
      <c r="E7" s="152" t="s">
        <v>700</v>
      </c>
      <c r="F7" s="153" t="s">
        <v>701</v>
      </c>
      <c r="G7" s="154" t="s">
        <v>702</v>
      </c>
      <c r="H7" s="155" t="s">
        <v>703</v>
      </c>
      <c r="I7" s="49"/>
      <c r="J7" s="49"/>
      <c r="K7" s="50"/>
      <c r="L7" s="49"/>
      <c r="M7" s="142"/>
      <c r="N7" s="49"/>
      <c r="O7" s="50"/>
      <c r="P7" s="51"/>
      <c r="Q7" s="153" t="s">
        <v>704</v>
      </c>
      <c r="R7" s="153" t="s">
        <v>703</v>
      </c>
      <c r="S7" s="154" t="s">
        <v>705</v>
      </c>
      <c r="T7" s="153" t="s">
        <v>706</v>
      </c>
      <c r="U7" s="142"/>
      <c r="V7" s="49"/>
      <c r="W7" s="50"/>
      <c r="X7" s="51"/>
    </row>
    <row r="8" spans="3:24" s="45" customFormat="1" ht="12" x14ac:dyDescent="0.15">
      <c r="C8" s="52"/>
      <c r="D8" s="105" t="s">
        <v>608</v>
      </c>
      <c r="E8" s="136" t="s">
        <v>318</v>
      </c>
      <c r="F8" s="106"/>
      <c r="G8" s="107" t="s">
        <v>609</v>
      </c>
      <c r="H8" s="137"/>
      <c r="I8" s="53"/>
      <c r="J8" s="53"/>
      <c r="K8" s="54"/>
      <c r="L8" s="53"/>
      <c r="M8" s="143"/>
      <c r="N8" s="53"/>
      <c r="O8" s="54"/>
      <c r="P8" s="55"/>
      <c r="Q8" s="53" t="s">
        <v>319</v>
      </c>
      <c r="R8" s="53"/>
      <c r="S8" s="54" t="s">
        <v>320</v>
      </c>
      <c r="T8" s="53"/>
      <c r="U8" s="143"/>
      <c r="V8" s="53"/>
      <c r="W8" s="54"/>
      <c r="X8" s="55"/>
    </row>
    <row r="9" spans="3:24" x14ac:dyDescent="0.15">
      <c r="C9" s="108" t="s">
        <v>447</v>
      </c>
      <c r="D9" s="109"/>
      <c r="E9" s="132"/>
      <c r="F9" s="43"/>
      <c r="G9" s="44"/>
      <c r="H9" s="133"/>
      <c r="I9" s="156" t="s">
        <v>707</v>
      </c>
      <c r="J9" s="156" t="s">
        <v>708</v>
      </c>
      <c r="K9" s="157" t="s">
        <v>709</v>
      </c>
      <c r="L9" s="156" t="s">
        <v>708</v>
      </c>
      <c r="M9" s="158" t="s">
        <v>710</v>
      </c>
      <c r="N9" s="156" t="s">
        <v>708</v>
      </c>
      <c r="O9" s="157" t="s">
        <v>711</v>
      </c>
      <c r="P9" s="159" t="s">
        <v>708</v>
      </c>
      <c r="Q9" s="43"/>
      <c r="R9" s="43"/>
      <c r="S9" s="44"/>
      <c r="T9" s="43"/>
      <c r="U9" s="158" t="s">
        <v>712</v>
      </c>
      <c r="V9" s="156" t="s">
        <v>708</v>
      </c>
      <c r="W9" s="157" t="s">
        <v>713</v>
      </c>
      <c r="X9" s="159" t="s">
        <v>708</v>
      </c>
    </row>
    <row r="10" spans="3:24" s="45" customFormat="1" ht="12" x14ac:dyDescent="0.15">
      <c r="C10" s="46"/>
      <c r="D10" s="95" t="s">
        <v>610</v>
      </c>
      <c r="E10" s="134"/>
      <c r="F10" s="47"/>
      <c r="G10" s="48"/>
      <c r="H10" s="135"/>
      <c r="I10" s="97" t="s">
        <v>611</v>
      </c>
      <c r="J10" s="97"/>
      <c r="K10" s="96" t="s">
        <v>322</v>
      </c>
      <c r="L10" s="97"/>
      <c r="M10" s="140" t="s">
        <v>612</v>
      </c>
      <c r="N10" s="99"/>
      <c r="O10" s="98" t="s">
        <v>323</v>
      </c>
      <c r="P10" s="141"/>
      <c r="Q10" s="47"/>
      <c r="R10" s="47"/>
      <c r="S10" s="48"/>
      <c r="T10" s="47"/>
      <c r="U10" s="145" t="s">
        <v>324</v>
      </c>
      <c r="V10" s="101"/>
      <c r="W10" s="100" t="s">
        <v>325</v>
      </c>
      <c r="X10" s="102"/>
    </row>
    <row r="11" spans="3:24" x14ac:dyDescent="0.15">
      <c r="C11" s="110" t="s">
        <v>613</v>
      </c>
      <c r="D11" s="111"/>
      <c r="E11" s="160" t="s">
        <v>714</v>
      </c>
      <c r="F11" s="161" t="s">
        <v>695</v>
      </c>
      <c r="G11" s="162" t="s">
        <v>715</v>
      </c>
      <c r="H11" s="163" t="s">
        <v>695</v>
      </c>
      <c r="I11" s="49"/>
      <c r="J11" s="49"/>
      <c r="K11" s="50"/>
      <c r="L11" s="49"/>
      <c r="M11" s="142"/>
      <c r="N11" s="49"/>
      <c r="O11" s="50"/>
      <c r="P11" s="51"/>
      <c r="Q11" s="161" t="s">
        <v>716</v>
      </c>
      <c r="R11" s="161" t="s">
        <v>697</v>
      </c>
      <c r="S11" s="162" t="s">
        <v>717</v>
      </c>
      <c r="T11" s="161" t="s">
        <v>697</v>
      </c>
      <c r="U11" s="142"/>
      <c r="V11" s="49"/>
      <c r="W11" s="50"/>
      <c r="X11" s="51"/>
    </row>
    <row r="12" spans="3:24" s="45" customFormat="1" ht="12" x14ac:dyDescent="0.15">
      <c r="C12" s="52"/>
      <c r="D12" s="105" t="s">
        <v>614</v>
      </c>
      <c r="E12" s="136" t="s">
        <v>615</v>
      </c>
      <c r="F12" s="106"/>
      <c r="G12" s="107" t="s">
        <v>327</v>
      </c>
      <c r="H12" s="137"/>
      <c r="I12" s="53"/>
      <c r="J12" s="53"/>
      <c r="K12" s="54"/>
      <c r="L12" s="53"/>
      <c r="M12" s="143"/>
      <c r="N12" s="53"/>
      <c r="O12" s="54"/>
      <c r="P12" s="55"/>
      <c r="Q12" s="53" t="s">
        <v>328</v>
      </c>
      <c r="R12" s="53"/>
      <c r="S12" s="54" t="s">
        <v>329</v>
      </c>
      <c r="T12" s="53"/>
      <c r="U12" s="143"/>
      <c r="V12" s="53"/>
      <c r="W12" s="54"/>
      <c r="X12" s="55"/>
    </row>
    <row r="13" spans="3:24" x14ac:dyDescent="0.15">
      <c r="C13" s="112" t="s">
        <v>448</v>
      </c>
      <c r="D13" s="113"/>
      <c r="E13" s="132"/>
      <c r="F13" s="43"/>
      <c r="G13" s="44"/>
      <c r="H13" s="133"/>
      <c r="I13" s="165" t="s">
        <v>718</v>
      </c>
      <c r="J13" s="165" t="s">
        <v>703</v>
      </c>
      <c r="K13" s="166" t="s">
        <v>719</v>
      </c>
      <c r="L13" s="165" t="s">
        <v>703</v>
      </c>
      <c r="M13" s="164" t="s">
        <v>720</v>
      </c>
      <c r="N13" s="165" t="s">
        <v>703</v>
      </c>
      <c r="O13" s="166" t="s">
        <v>721</v>
      </c>
      <c r="P13" s="167" t="s">
        <v>703</v>
      </c>
      <c r="Q13" s="43"/>
      <c r="R13" s="43"/>
      <c r="S13" s="44"/>
      <c r="T13" s="43"/>
      <c r="U13" s="164" t="s">
        <v>722</v>
      </c>
      <c r="V13" s="165" t="s">
        <v>706</v>
      </c>
      <c r="W13" s="166" t="s">
        <v>723</v>
      </c>
      <c r="X13" s="167" t="s">
        <v>706</v>
      </c>
    </row>
    <row r="14" spans="3:24" s="45" customFormat="1" ht="12" x14ac:dyDescent="0.15">
      <c r="C14" s="46"/>
      <c r="D14" s="95" t="s">
        <v>616</v>
      </c>
      <c r="E14" s="134"/>
      <c r="F14" s="47"/>
      <c r="G14" s="48"/>
      <c r="H14" s="135"/>
      <c r="I14" s="97" t="s">
        <v>419</v>
      </c>
      <c r="J14" s="97"/>
      <c r="K14" s="96" t="s">
        <v>331</v>
      </c>
      <c r="L14" s="97"/>
      <c r="M14" s="140" t="s">
        <v>332</v>
      </c>
      <c r="N14" s="99"/>
      <c r="O14" s="98" t="s">
        <v>617</v>
      </c>
      <c r="P14" s="141"/>
      <c r="Q14" s="47"/>
      <c r="R14" s="47"/>
      <c r="S14" s="48"/>
      <c r="T14" s="47"/>
      <c r="U14" s="145" t="s">
        <v>333</v>
      </c>
      <c r="V14" s="101"/>
      <c r="W14" s="100" t="s">
        <v>618</v>
      </c>
      <c r="X14" s="102"/>
    </row>
    <row r="15" spans="3:24" x14ac:dyDescent="0.15">
      <c r="C15" s="114" t="s">
        <v>449</v>
      </c>
      <c r="D15" s="115"/>
      <c r="E15" s="168" t="s">
        <v>724</v>
      </c>
      <c r="F15" s="169" t="s">
        <v>708</v>
      </c>
      <c r="G15" s="170" t="s">
        <v>725</v>
      </c>
      <c r="H15" s="171" t="s">
        <v>708</v>
      </c>
      <c r="I15" s="49"/>
      <c r="J15" s="49"/>
      <c r="K15" s="50"/>
      <c r="L15" s="49"/>
      <c r="M15" s="142"/>
      <c r="N15" s="49"/>
      <c r="O15" s="50"/>
      <c r="P15" s="51"/>
      <c r="Q15" s="169" t="s">
        <v>726</v>
      </c>
      <c r="R15" s="169" t="s">
        <v>708</v>
      </c>
      <c r="S15" s="170" t="s">
        <v>727</v>
      </c>
      <c r="T15" s="169" t="s">
        <v>708</v>
      </c>
      <c r="U15" s="142"/>
      <c r="V15" s="49"/>
      <c r="W15" s="50"/>
      <c r="X15" s="51"/>
    </row>
    <row r="16" spans="3:24" s="45" customFormat="1" ht="12" x14ac:dyDescent="0.15">
      <c r="C16" s="52"/>
      <c r="D16" s="105" t="s">
        <v>619</v>
      </c>
      <c r="E16" s="136" t="s">
        <v>335</v>
      </c>
      <c r="F16" s="106"/>
      <c r="G16" s="107" t="s">
        <v>336</v>
      </c>
      <c r="H16" s="137"/>
      <c r="I16" s="53"/>
      <c r="J16" s="53"/>
      <c r="K16" s="54"/>
      <c r="L16" s="53"/>
      <c r="M16" s="143"/>
      <c r="N16" s="53"/>
      <c r="O16" s="54"/>
      <c r="P16" s="55"/>
      <c r="Q16" s="53" t="s">
        <v>337</v>
      </c>
      <c r="R16" s="53"/>
      <c r="S16" s="54" t="s">
        <v>338</v>
      </c>
      <c r="T16" s="53"/>
      <c r="U16" s="143"/>
      <c r="V16" s="53"/>
      <c r="W16" s="54"/>
      <c r="X16" s="55"/>
    </row>
    <row r="17" spans="3:24" x14ac:dyDescent="0.15">
      <c r="C17" s="93" t="s">
        <v>450</v>
      </c>
      <c r="D17" s="94"/>
      <c r="E17" s="132"/>
      <c r="F17" s="43"/>
      <c r="G17" s="44"/>
      <c r="H17" s="133"/>
      <c r="I17" s="146" t="s">
        <v>728</v>
      </c>
      <c r="J17" s="146" t="s">
        <v>697</v>
      </c>
      <c r="K17" s="147" t="s">
        <v>729</v>
      </c>
      <c r="L17" s="146" t="s">
        <v>695</v>
      </c>
      <c r="M17" s="148" t="s">
        <v>730</v>
      </c>
      <c r="N17" s="146" t="s">
        <v>697</v>
      </c>
      <c r="O17" s="147" t="s">
        <v>731</v>
      </c>
      <c r="P17" s="149" t="s">
        <v>695</v>
      </c>
      <c r="Q17" s="43"/>
      <c r="R17" s="43"/>
      <c r="S17" s="44"/>
      <c r="T17" s="43"/>
      <c r="U17" s="148" t="s">
        <v>732</v>
      </c>
      <c r="V17" s="146" t="s">
        <v>695</v>
      </c>
      <c r="W17" s="147" t="s">
        <v>733</v>
      </c>
      <c r="X17" s="149" t="s">
        <v>697</v>
      </c>
    </row>
    <row r="18" spans="3:24" s="45" customFormat="1" ht="12" x14ac:dyDescent="0.15">
      <c r="C18" s="46"/>
      <c r="D18" s="95" t="s">
        <v>620</v>
      </c>
      <c r="E18" s="134"/>
      <c r="F18" s="47"/>
      <c r="G18" s="48"/>
      <c r="H18" s="135"/>
      <c r="I18" s="97" t="s">
        <v>621</v>
      </c>
      <c r="J18" s="97"/>
      <c r="K18" s="96" t="s">
        <v>340</v>
      </c>
      <c r="L18" s="97"/>
      <c r="M18" s="140" t="s">
        <v>341</v>
      </c>
      <c r="N18" s="99"/>
      <c r="O18" s="98" t="s">
        <v>342</v>
      </c>
      <c r="P18" s="141"/>
      <c r="Q18" s="47"/>
      <c r="R18" s="47"/>
      <c r="S18" s="48"/>
      <c r="T18" s="47"/>
      <c r="U18" s="145" t="s">
        <v>343</v>
      </c>
      <c r="V18" s="101"/>
      <c r="W18" s="100" t="s">
        <v>344</v>
      </c>
      <c r="X18" s="102"/>
    </row>
    <row r="19" spans="3:24" x14ac:dyDescent="0.15">
      <c r="C19" s="103" t="s">
        <v>451</v>
      </c>
      <c r="D19" s="104"/>
      <c r="E19" s="152" t="s">
        <v>734</v>
      </c>
      <c r="F19" s="153" t="s">
        <v>703</v>
      </c>
      <c r="G19" s="154" t="s">
        <v>735</v>
      </c>
      <c r="H19" s="155" t="s">
        <v>706</v>
      </c>
      <c r="I19" s="49"/>
      <c r="J19" s="49"/>
      <c r="K19" s="50"/>
      <c r="L19" s="49"/>
      <c r="M19" s="142"/>
      <c r="N19" s="49"/>
      <c r="O19" s="50"/>
      <c r="P19" s="51"/>
      <c r="Q19" s="153" t="s">
        <v>736</v>
      </c>
      <c r="R19" s="153" t="s">
        <v>706</v>
      </c>
      <c r="S19" s="154" t="s">
        <v>737</v>
      </c>
      <c r="T19" s="153" t="s">
        <v>703</v>
      </c>
      <c r="U19" s="142"/>
      <c r="V19" s="49"/>
      <c r="W19" s="50"/>
      <c r="X19" s="51"/>
    </row>
    <row r="20" spans="3:24" s="45" customFormat="1" ht="12" x14ac:dyDescent="0.15">
      <c r="C20" s="52"/>
      <c r="D20" s="105" t="s">
        <v>622</v>
      </c>
      <c r="E20" s="136" t="s">
        <v>623</v>
      </c>
      <c r="F20" s="106"/>
      <c r="G20" s="107" t="s">
        <v>624</v>
      </c>
      <c r="H20" s="137"/>
      <c r="I20" s="53"/>
      <c r="J20" s="53"/>
      <c r="K20" s="54"/>
      <c r="L20" s="53"/>
      <c r="M20" s="143"/>
      <c r="N20" s="53"/>
      <c r="O20" s="54"/>
      <c r="P20" s="55"/>
      <c r="Q20" s="53" t="s">
        <v>346</v>
      </c>
      <c r="R20" s="53"/>
      <c r="S20" s="54" t="s">
        <v>347</v>
      </c>
      <c r="T20" s="53"/>
      <c r="U20" s="143"/>
      <c r="V20" s="53"/>
      <c r="W20" s="54"/>
      <c r="X20" s="55"/>
    </row>
    <row r="21" spans="3:24" x14ac:dyDescent="0.15">
      <c r="C21" s="108" t="s">
        <v>452</v>
      </c>
      <c r="D21" s="109"/>
      <c r="E21" s="132"/>
      <c r="F21" s="43"/>
      <c r="G21" s="44"/>
      <c r="H21" s="133"/>
      <c r="I21" s="156" t="s">
        <v>738</v>
      </c>
      <c r="J21" s="156" t="s">
        <v>708</v>
      </c>
      <c r="K21" s="157" t="s">
        <v>739</v>
      </c>
      <c r="L21" s="156" t="s">
        <v>708</v>
      </c>
      <c r="M21" s="158" t="s">
        <v>740</v>
      </c>
      <c r="N21" s="156" t="s">
        <v>708</v>
      </c>
      <c r="O21" s="157" t="s">
        <v>741</v>
      </c>
      <c r="P21" s="159" t="s">
        <v>708</v>
      </c>
      <c r="Q21" s="43"/>
      <c r="R21" s="43"/>
      <c r="S21" s="44"/>
      <c r="T21" s="43"/>
      <c r="U21" s="158" t="s">
        <v>742</v>
      </c>
      <c r="V21" s="156" t="s">
        <v>708</v>
      </c>
      <c r="W21" s="157" t="s">
        <v>743</v>
      </c>
      <c r="X21" s="159" t="s">
        <v>708</v>
      </c>
    </row>
    <row r="22" spans="3:24" s="45" customFormat="1" ht="12" x14ac:dyDescent="0.15">
      <c r="C22" s="46"/>
      <c r="D22" s="95" t="s">
        <v>625</v>
      </c>
      <c r="E22" s="134"/>
      <c r="F22" s="47"/>
      <c r="G22" s="48"/>
      <c r="H22" s="135"/>
      <c r="I22" s="97" t="s">
        <v>626</v>
      </c>
      <c r="J22" s="97"/>
      <c r="K22" s="96" t="s">
        <v>349</v>
      </c>
      <c r="L22" s="97"/>
      <c r="M22" s="140" t="s">
        <v>350</v>
      </c>
      <c r="N22" s="99"/>
      <c r="O22" s="98" t="s">
        <v>351</v>
      </c>
      <c r="P22" s="141"/>
      <c r="Q22" s="47"/>
      <c r="R22" s="47"/>
      <c r="S22" s="48"/>
      <c r="T22" s="47"/>
      <c r="U22" s="145" t="s">
        <v>352</v>
      </c>
      <c r="V22" s="101"/>
      <c r="W22" s="100" t="s">
        <v>353</v>
      </c>
      <c r="X22" s="102"/>
    </row>
    <row r="23" spans="3:24" x14ac:dyDescent="0.15">
      <c r="C23" s="110" t="s">
        <v>627</v>
      </c>
      <c r="D23" s="111"/>
      <c r="E23" s="160" t="s">
        <v>744</v>
      </c>
      <c r="F23" s="161" t="s">
        <v>697</v>
      </c>
      <c r="G23" s="162" t="s">
        <v>745</v>
      </c>
      <c r="H23" s="163" t="s">
        <v>697</v>
      </c>
      <c r="I23" s="49"/>
      <c r="J23" s="49"/>
      <c r="K23" s="50"/>
      <c r="L23" s="49"/>
      <c r="M23" s="142"/>
      <c r="N23" s="49"/>
      <c r="O23" s="50"/>
      <c r="P23" s="51"/>
      <c r="Q23" s="161" t="s">
        <v>746</v>
      </c>
      <c r="R23" s="161" t="s">
        <v>695</v>
      </c>
      <c r="S23" s="162" t="s">
        <v>747</v>
      </c>
      <c r="T23" s="161" t="s">
        <v>695</v>
      </c>
      <c r="U23" s="142"/>
      <c r="V23" s="49"/>
      <c r="W23" s="50"/>
      <c r="X23" s="51"/>
    </row>
    <row r="24" spans="3:24" s="45" customFormat="1" ht="12" x14ac:dyDescent="0.15">
      <c r="C24" s="52"/>
      <c r="D24" s="105" t="s">
        <v>628</v>
      </c>
      <c r="E24" s="136" t="s">
        <v>629</v>
      </c>
      <c r="F24" s="106"/>
      <c r="G24" s="107" t="s">
        <v>355</v>
      </c>
      <c r="H24" s="137"/>
      <c r="I24" s="53"/>
      <c r="J24" s="53"/>
      <c r="K24" s="54"/>
      <c r="L24" s="53"/>
      <c r="M24" s="143"/>
      <c r="N24" s="53"/>
      <c r="O24" s="54"/>
      <c r="P24" s="55"/>
      <c r="Q24" s="53" t="s">
        <v>356</v>
      </c>
      <c r="R24" s="53"/>
      <c r="S24" s="54" t="s">
        <v>357</v>
      </c>
      <c r="T24" s="53"/>
      <c r="U24" s="143"/>
      <c r="V24" s="53"/>
      <c r="W24" s="54"/>
      <c r="X24" s="55"/>
    </row>
    <row r="25" spans="3:24" x14ac:dyDescent="0.15">
      <c r="C25" s="112" t="s">
        <v>443</v>
      </c>
      <c r="D25" s="113"/>
      <c r="E25" s="132"/>
      <c r="F25" s="43"/>
      <c r="G25" s="44"/>
      <c r="H25" s="133"/>
      <c r="I25" s="165" t="s">
        <v>748</v>
      </c>
      <c r="J25" s="165" t="s">
        <v>706</v>
      </c>
      <c r="K25" s="166" t="s">
        <v>749</v>
      </c>
      <c r="L25" s="165" t="s">
        <v>706</v>
      </c>
      <c r="M25" s="164" t="s">
        <v>750</v>
      </c>
      <c r="N25" s="165" t="s">
        <v>706</v>
      </c>
      <c r="O25" s="166" t="s">
        <v>751</v>
      </c>
      <c r="P25" s="167" t="s">
        <v>706</v>
      </c>
      <c r="Q25" s="43"/>
      <c r="R25" s="43"/>
      <c r="S25" s="44"/>
      <c r="T25" s="43"/>
      <c r="U25" s="164" t="s">
        <v>752</v>
      </c>
      <c r="V25" s="165" t="s">
        <v>703</v>
      </c>
      <c r="W25" s="166" t="s">
        <v>753</v>
      </c>
      <c r="X25" s="167" t="s">
        <v>703</v>
      </c>
    </row>
    <row r="26" spans="3:24" s="45" customFormat="1" ht="12" x14ac:dyDescent="0.15">
      <c r="C26" s="46"/>
      <c r="D26" s="95" t="s">
        <v>630</v>
      </c>
      <c r="E26" s="134"/>
      <c r="F26" s="47"/>
      <c r="G26" s="48"/>
      <c r="H26" s="135"/>
      <c r="I26" s="97" t="s">
        <v>359</v>
      </c>
      <c r="J26" s="97"/>
      <c r="K26" s="96" t="s">
        <v>360</v>
      </c>
      <c r="L26" s="97"/>
      <c r="M26" s="140" t="s">
        <v>361</v>
      </c>
      <c r="N26" s="99"/>
      <c r="O26" s="98" t="s">
        <v>362</v>
      </c>
      <c r="P26" s="141"/>
      <c r="Q26" s="47"/>
      <c r="R26" s="47"/>
      <c r="S26" s="48"/>
      <c r="T26" s="47"/>
      <c r="U26" s="145" t="s">
        <v>363</v>
      </c>
      <c r="V26" s="101"/>
      <c r="W26" s="100" t="s">
        <v>631</v>
      </c>
      <c r="X26" s="102"/>
    </row>
    <row r="27" spans="3:24" x14ac:dyDescent="0.15">
      <c r="C27" s="114" t="s">
        <v>444</v>
      </c>
      <c r="D27" s="115"/>
      <c r="E27" s="168" t="s">
        <v>754</v>
      </c>
      <c r="F27" s="169" t="s">
        <v>758</v>
      </c>
      <c r="G27" s="170" t="s">
        <v>755</v>
      </c>
      <c r="H27" s="171" t="s">
        <v>758</v>
      </c>
      <c r="I27" s="49"/>
      <c r="J27" s="49"/>
      <c r="K27" s="50"/>
      <c r="L27" s="49"/>
      <c r="M27" s="142"/>
      <c r="N27" s="49"/>
      <c r="O27" s="50"/>
      <c r="P27" s="51"/>
      <c r="Q27" s="169" t="s">
        <v>756</v>
      </c>
      <c r="R27" s="169" t="s">
        <v>758</v>
      </c>
      <c r="S27" s="170" t="s">
        <v>757</v>
      </c>
      <c r="T27" s="169" t="s">
        <v>758</v>
      </c>
      <c r="U27" s="142"/>
      <c r="V27" s="49"/>
      <c r="W27" s="50"/>
      <c r="X27" s="51"/>
    </row>
    <row r="28" spans="3:24" s="45" customFormat="1" ht="11.25" thickBot="1" x14ac:dyDescent="0.2">
      <c r="C28" s="56"/>
      <c r="D28" s="57" t="s">
        <v>632</v>
      </c>
      <c r="E28" s="138" t="s">
        <v>365</v>
      </c>
      <c r="F28" s="116"/>
      <c r="G28" s="117" t="s">
        <v>366</v>
      </c>
      <c r="H28" s="139"/>
      <c r="I28" s="58"/>
      <c r="J28" s="58"/>
      <c r="K28" s="59"/>
      <c r="L28" s="58"/>
      <c r="M28" s="144"/>
      <c r="N28" s="58"/>
      <c r="O28" s="59"/>
      <c r="P28" s="60"/>
      <c r="Q28" s="58" t="s">
        <v>367</v>
      </c>
      <c r="R28" s="58"/>
      <c r="S28" s="59" t="s">
        <v>368</v>
      </c>
      <c r="T28" s="58"/>
      <c r="U28" s="144"/>
      <c r="V28" s="58"/>
      <c r="W28" s="59"/>
      <c r="X28" s="60"/>
    </row>
    <row r="31" spans="3:24" x14ac:dyDescent="0.15">
      <c r="Q31" s="38" t="s">
        <v>369</v>
      </c>
      <c r="U31" s="118" t="s">
        <v>633</v>
      </c>
      <c r="V31" s="119" t="s">
        <v>634</v>
      </c>
      <c r="W31" s="118" t="s">
        <v>635</v>
      </c>
      <c r="X31" s="120" t="s">
        <v>636</v>
      </c>
    </row>
    <row r="32" spans="3:24" x14ac:dyDescent="0.15">
      <c r="U32" s="118" t="s">
        <v>637</v>
      </c>
      <c r="V32" s="121" t="s">
        <v>638</v>
      </c>
      <c r="W32" s="118" t="s">
        <v>637</v>
      </c>
      <c r="X32" s="121" t="s">
        <v>639</v>
      </c>
    </row>
    <row r="33" spans="3:24" x14ac:dyDescent="0.15">
      <c r="Q33" s="38" t="s">
        <v>370</v>
      </c>
      <c r="U33" s="118" t="s">
        <v>640</v>
      </c>
      <c r="V33" s="122" t="s">
        <v>641</v>
      </c>
      <c r="W33" s="118" t="s">
        <v>642</v>
      </c>
      <c r="X33" s="123" t="s">
        <v>643</v>
      </c>
    </row>
    <row r="34" spans="3:24" x14ac:dyDescent="0.15">
      <c r="U34" s="118" t="s">
        <v>644</v>
      </c>
      <c r="V34" s="122" t="s">
        <v>645</v>
      </c>
      <c r="W34" s="118" t="s">
        <v>646</v>
      </c>
      <c r="X34" s="123" t="s">
        <v>647</v>
      </c>
    </row>
    <row r="35" spans="3:24" x14ac:dyDescent="0.15">
      <c r="Q35" s="38" t="s">
        <v>371</v>
      </c>
      <c r="U35" s="118" t="s">
        <v>648</v>
      </c>
      <c r="V35" s="121" t="s">
        <v>649</v>
      </c>
      <c r="W35" s="118" t="s">
        <v>650</v>
      </c>
      <c r="X35" s="121" t="s">
        <v>651</v>
      </c>
    </row>
    <row r="36" spans="3:24" x14ac:dyDescent="0.15">
      <c r="U36" s="118" t="s">
        <v>652</v>
      </c>
      <c r="V36" s="120" t="s">
        <v>653</v>
      </c>
      <c r="W36" s="118" t="s">
        <v>654</v>
      </c>
      <c r="X36" s="119" t="s">
        <v>655</v>
      </c>
    </row>
    <row r="37" spans="3:24" x14ac:dyDescent="0.15">
      <c r="Q37" s="38" t="s">
        <v>656</v>
      </c>
    </row>
    <row r="39" spans="3:24" x14ac:dyDescent="0.15">
      <c r="Q39" s="38" t="s">
        <v>372</v>
      </c>
    </row>
    <row r="41" spans="3:24" x14ac:dyDescent="0.15">
      <c r="Q41" s="44" t="s">
        <v>657</v>
      </c>
      <c r="R41" s="43"/>
      <c r="S41" s="43"/>
      <c r="T41" s="43"/>
      <c r="U41" s="124"/>
    </row>
    <row r="42" spans="3:24" x14ac:dyDescent="0.15">
      <c r="Q42" s="125" t="s">
        <v>658</v>
      </c>
      <c r="R42" s="126"/>
      <c r="S42" s="126"/>
      <c r="T42" s="126"/>
      <c r="U42" s="127"/>
    </row>
    <row r="43" spans="3:24" x14ac:dyDescent="0.15">
      <c r="I43" s="38" t="s">
        <v>840</v>
      </c>
    </row>
    <row r="45" spans="3:24" x14ac:dyDescent="0.15">
      <c r="C45" s="39" t="s">
        <v>759</v>
      </c>
      <c r="E45" s="40" t="s">
        <v>760</v>
      </c>
    </row>
    <row r="46" spans="3:24" x14ac:dyDescent="0.15">
      <c r="C46" s="39" t="s">
        <v>770</v>
      </c>
      <c r="D46" s="39" t="s">
        <v>833</v>
      </c>
      <c r="E46" s="40" t="s">
        <v>761</v>
      </c>
    </row>
    <row r="47" spans="3:24" x14ac:dyDescent="0.15">
      <c r="D47" s="39" t="s">
        <v>800</v>
      </c>
      <c r="E47" s="40" t="s">
        <v>771</v>
      </c>
    </row>
    <row r="49" spans="3:5" x14ac:dyDescent="0.15">
      <c r="C49" s="39" t="s">
        <v>762</v>
      </c>
      <c r="E49" s="40" t="s">
        <v>763</v>
      </c>
    </row>
    <row r="50" spans="3:5" x14ac:dyDescent="0.15">
      <c r="C50" s="39" t="s">
        <v>772</v>
      </c>
      <c r="D50" s="39" t="s">
        <v>832</v>
      </c>
      <c r="E50" s="40" t="s">
        <v>764</v>
      </c>
    </row>
    <row r="51" spans="3:5" x14ac:dyDescent="0.15">
      <c r="D51" s="39" t="s">
        <v>801</v>
      </c>
      <c r="E51" s="40" t="s">
        <v>773</v>
      </c>
    </row>
    <row r="52" spans="3:5" x14ac:dyDescent="0.15">
      <c r="E52" s="40" t="s">
        <v>765</v>
      </c>
    </row>
    <row r="53" spans="3:5" x14ac:dyDescent="0.15">
      <c r="E53" s="38"/>
    </row>
    <row r="54" spans="3:5" x14ac:dyDescent="0.15">
      <c r="C54" s="39" t="s">
        <v>766</v>
      </c>
      <c r="E54" s="40" t="s">
        <v>767</v>
      </c>
    </row>
    <row r="55" spans="3:5" x14ac:dyDescent="0.15">
      <c r="C55" s="39" t="s">
        <v>774</v>
      </c>
      <c r="D55" s="39" t="s">
        <v>833</v>
      </c>
      <c r="E55" s="40" t="s">
        <v>768</v>
      </c>
    </row>
    <row r="56" spans="3:5" x14ac:dyDescent="0.15">
      <c r="D56" s="39" t="s">
        <v>802</v>
      </c>
      <c r="E56" s="40" t="s">
        <v>775</v>
      </c>
    </row>
    <row r="58" spans="3:5" x14ac:dyDescent="0.15">
      <c r="C58" s="39" t="s">
        <v>776</v>
      </c>
      <c r="E58" s="40" t="s">
        <v>777</v>
      </c>
    </row>
    <row r="59" spans="3:5" x14ac:dyDescent="0.15">
      <c r="C59" s="39" t="s">
        <v>778</v>
      </c>
      <c r="D59" s="39" t="s">
        <v>769</v>
      </c>
      <c r="E59" s="40" t="s">
        <v>779</v>
      </c>
    </row>
    <row r="60" spans="3:5" x14ac:dyDescent="0.15">
      <c r="D60" s="39" t="s">
        <v>803</v>
      </c>
      <c r="E60" s="40" t="s">
        <v>780</v>
      </c>
    </row>
    <row r="62" spans="3:5" x14ac:dyDescent="0.15">
      <c r="C62" s="39" t="s">
        <v>781</v>
      </c>
      <c r="E62" s="40" t="s">
        <v>782</v>
      </c>
    </row>
    <row r="63" spans="3:5" x14ac:dyDescent="0.15">
      <c r="D63" s="39" t="s">
        <v>769</v>
      </c>
      <c r="E63" s="40" t="s">
        <v>783</v>
      </c>
    </row>
    <row r="64" spans="3:5" x14ac:dyDescent="0.15">
      <c r="D64" s="39" t="s">
        <v>804</v>
      </c>
      <c r="E64" s="40" t="s">
        <v>784</v>
      </c>
    </row>
    <row r="66" spans="3:5" x14ac:dyDescent="0.15">
      <c r="C66" s="39" t="s">
        <v>785</v>
      </c>
      <c r="E66" s="40" t="s">
        <v>788</v>
      </c>
    </row>
    <row r="67" spans="3:5" x14ac:dyDescent="0.15">
      <c r="C67" s="39" t="s">
        <v>786</v>
      </c>
      <c r="D67" s="39" t="s">
        <v>839</v>
      </c>
      <c r="E67" s="40" t="s">
        <v>789</v>
      </c>
    </row>
    <row r="68" spans="3:5" x14ac:dyDescent="0.15">
      <c r="D68" s="39" t="s">
        <v>805</v>
      </c>
      <c r="E68" s="40" t="s">
        <v>790</v>
      </c>
    </row>
    <row r="70" spans="3:5" x14ac:dyDescent="0.15">
      <c r="C70" s="39" t="s">
        <v>791</v>
      </c>
      <c r="E70" s="40" t="s">
        <v>793</v>
      </c>
    </row>
    <row r="71" spans="3:5" x14ac:dyDescent="0.15">
      <c r="C71" s="39" t="s">
        <v>792</v>
      </c>
      <c r="D71" s="39" t="s">
        <v>834</v>
      </c>
      <c r="E71" s="40" t="s">
        <v>794</v>
      </c>
    </row>
    <row r="72" spans="3:5" x14ac:dyDescent="0.15">
      <c r="D72" s="39" t="s">
        <v>807</v>
      </c>
      <c r="E72" s="40" t="s">
        <v>799</v>
      </c>
    </row>
    <row r="74" spans="3:5" x14ac:dyDescent="0.15">
      <c r="C74" s="39" t="s">
        <v>795</v>
      </c>
      <c r="E74" s="40" t="s">
        <v>798</v>
      </c>
    </row>
    <row r="75" spans="3:5" x14ac:dyDescent="0.15">
      <c r="C75" s="39" t="s">
        <v>796</v>
      </c>
      <c r="D75" s="39" t="s">
        <v>835</v>
      </c>
      <c r="E75" s="40" t="s">
        <v>808</v>
      </c>
    </row>
    <row r="76" spans="3:5" x14ac:dyDescent="0.15">
      <c r="C76" s="39" t="s">
        <v>797</v>
      </c>
      <c r="D76" s="39" t="s">
        <v>806</v>
      </c>
      <c r="E76" s="40" t="s">
        <v>809</v>
      </c>
    </row>
    <row r="78" spans="3:5" x14ac:dyDescent="0.15">
      <c r="C78" s="39" t="s">
        <v>810</v>
      </c>
      <c r="E78" s="40" t="s">
        <v>813</v>
      </c>
    </row>
    <row r="79" spans="3:5" x14ac:dyDescent="0.15">
      <c r="C79" s="39" t="s">
        <v>811</v>
      </c>
      <c r="D79" s="39" t="s">
        <v>834</v>
      </c>
      <c r="E79" s="40" t="s">
        <v>814</v>
      </c>
    </row>
    <row r="80" spans="3:5" x14ac:dyDescent="0.15">
      <c r="D80" s="39" t="s">
        <v>812</v>
      </c>
      <c r="E80" s="40" t="s">
        <v>815</v>
      </c>
    </row>
    <row r="82" spans="3:5" x14ac:dyDescent="0.15">
      <c r="C82" s="39" t="s">
        <v>816</v>
      </c>
      <c r="E82" s="40" t="s">
        <v>819</v>
      </c>
    </row>
    <row r="83" spans="3:5" x14ac:dyDescent="0.15">
      <c r="C83" s="39" t="s">
        <v>817</v>
      </c>
      <c r="D83" s="39" t="s">
        <v>787</v>
      </c>
      <c r="E83" s="40" t="s">
        <v>841</v>
      </c>
    </row>
    <row r="84" spans="3:5" x14ac:dyDescent="0.15">
      <c r="D84" s="39" t="s">
        <v>818</v>
      </c>
      <c r="E84" s="40" t="s">
        <v>842</v>
      </c>
    </row>
    <row r="86" spans="3:5" x14ac:dyDescent="0.15">
      <c r="C86" s="39" t="s">
        <v>820</v>
      </c>
      <c r="E86" s="40" t="s">
        <v>823</v>
      </c>
    </row>
    <row r="87" spans="3:5" x14ac:dyDescent="0.15">
      <c r="C87" s="39" t="s">
        <v>821</v>
      </c>
      <c r="D87" s="39" t="s">
        <v>787</v>
      </c>
      <c r="E87" s="40" t="s">
        <v>824</v>
      </c>
    </row>
    <row r="88" spans="3:5" x14ac:dyDescent="0.15">
      <c r="D88" s="39" t="s">
        <v>822</v>
      </c>
      <c r="E88" s="40" t="s">
        <v>825</v>
      </c>
    </row>
    <row r="90" spans="3:5" x14ac:dyDescent="0.15">
      <c r="C90" s="39" t="s">
        <v>826</v>
      </c>
      <c r="E90" s="40" t="s">
        <v>829</v>
      </c>
    </row>
    <row r="91" spans="3:5" x14ac:dyDescent="0.15">
      <c r="C91" s="39" t="s">
        <v>827</v>
      </c>
      <c r="D91" s="39" t="s">
        <v>838</v>
      </c>
      <c r="E91" s="40" t="s">
        <v>830</v>
      </c>
    </row>
    <row r="92" spans="3:5" x14ac:dyDescent="0.15">
      <c r="D92" s="39" t="s">
        <v>828</v>
      </c>
      <c r="E92" s="40" t="s">
        <v>831</v>
      </c>
    </row>
    <row r="94" spans="3:5" x14ac:dyDescent="0.15">
      <c r="C94" s="40" t="s">
        <v>836</v>
      </c>
    </row>
  </sheetData>
  <sheetProtection password="CC27" sheet="1"/>
  <mergeCells count="15">
    <mergeCell ref="U3:X3"/>
    <mergeCell ref="Q4:R4"/>
    <mergeCell ref="S4:T4"/>
    <mergeCell ref="U4:V4"/>
    <mergeCell ref="W4:X4"/>
    <mergeCell ref="M3:P3"/>
    <mergeCell ref="M4:N4"/>
    <mergeCell ref="O4:P4"/>
    <mergeCell ref="Q3:T3"/>
    <mergeCell ref="E3:H3"/>
    <mergeCell ref="E4:F4"/>
    <mergeCell ref="G4:H4"/>
    <mergeCell ref="I3:L3"/>
    <mergeCell ref="I4:J4"/>
    <mergeCell ref="K4:L4"/>
  </mergeCells>
  <phoneticPr fontId="14"/>
  <pageMargins left="0.75" right="0.75" top="0.69" bottom="0.64" header="0.51200000000000001" footer="0.51200000000000001"/>
  <pageSetup paperSize="9" scale="60"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6"/>
  <sheetViews>
    <sheetView showGridLines="0" showRowColHeaders="0" workbookViewId="0">
      <selection activeCell="B1" sqref="B1"/>
    </sheetView>
  </sheetViews>
  <sheetFormatPr defaultColWidth="0" defaultRowHeight="14.25" x14ac:dyDescent="0.15"/>
  <cols>
    <col min="1" max="1" width="2.125" customWidth="1"/>
    <col min="2" max="2" width="13.375" customWidth="1"/>
    <col min="3" max="3" width="45.25" customWidth="1"/>
    <col min="4" max="4" width="2.625" customWidth="1"/>
  </cols>
  <sheetData>
    <row r="2" spans="2:3" x14ac:dyDescent="0.15">
      <c r="C2" t="s">
        <v>453</v>
      </c>
    </row>
    <row r="3" spans="2:3" ht="6.75" customHeight="1" x14ac:dyDescent="0.15"/>
    <row r="4" spans="2:3" ht="33.75" customHeight="1" x14ac:dyDescent="0.15">
      <c r="B4" s="234" t="s">
        <v>466</v>
      </c>
      <c r="C4" s="234"/>
    </row>
    <row r="5" spans="2:3" ht="78.75" customHeight="1" x14ac:dyDescent="0.15">
      <c r="C5" s="68" t="s">
        <v>454</v>
      </c>
    </row>
    <row r="6" spans="2:3" ht="97.5" customHeight="1" x14ac:dyDescent="0.15">
      <c r="C6" s="68" t="s">
        <v>455</v>
      </c>
    </row>
    <row r="7" spans="2:3" ht="96" customHeight="1" x14ac:dyDescent="0.15">
      <c r="C7" s="68" t="s">
        <v>464</v>
      </c>
    </row>
    <row r="8" spans="2:3" ht="97.5" customHeight="1" x14ac:dyDescent="0.15">
      <c r="C8" s="68" t="s">
        <v>456</v>
      </c>
    </row>
    <row r="9" spans="2:3" ht="95.25" customHeight="1" x14ac:dyDescent="0.15">
      <c r="C9" s="68" t="s">
        <v>457</v>
      </c>
    </row>
    <row r="10" spans="2:3" x14ac:dyDescent="0.15">
      <c r="B10" t="s">
        <v>458</v>
      </c>
    </row>
    <row r="11" spans="2:3" ht="57.75" customHeight="1" x14ac:dyDescent="0.15">
      <c r="B11" s="234" t="s">
        <v>459</v>
      </c>
      <c r="C11" s="234"/>
    </row>
    <row r="12" spans="2:3" ht="34.5" customHeight="1" x14ac:dyDescent="0.15">
      <c r="B12" s="234" t="s">
        <v>465</v>
      </c>
      <c r="C12" s="234"/>
    </row>
    <row r="13" spans="2:3" x14ac:dyDescent="0.15">
      <c r="B13" t="s">
        <v>460</v>
      </c>
    </row>
    <row r="14" spans="2:3" x14ac:dyDescent="0.15">
      <c r="B14" t="s">
        <v>461</v>
      </c>
    </row>
    <row r="15" spans="2:3" ht="28.5" customHeight="1" x14ac:dyDescent="0.15">
      <c r="B15" s="234" t="s">
        <v>462</v>
      </c>
      <c r="C15" s="234"/>
    </row>
    <row r="16" spans="2:3" x14ac:dyDescent="0.15">
      <c r="B16" t="s">
        <v>463</v>
      </c>
    </row>
  </sheetData>
  <sheetProtection password="CC27" sheet="1"/>
  <mergeCells count="4">
    <mergeCell ref="B11:C11"/>
    <mergeCell ref="B12:C12"/>
    <mergeCell ref="B15:C15"/>
    <mergeCell ref="B4:C4"/>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4098" r:id="rId4">
          <objectPr defaultSize="0" r:id="rId5">
            <anchor moveWithCells="1">
              <from>
                <xdr:col>1</xdr:col>
                <xdr:colOff>0</xdr:colOff>
                <xdr:row>4</xdr:row>
                <xdr:rowOff>0</xdr:rowOff>
              </from>
              <to>
                <xdr:col>1</xdr:col>
                <xdr:colOff>990600</xdr:colOff>
                <xdr:row>5</xdr:row>
                <xdr:rowOff>0</xdr:rowOff>
              </to>
            </anchor>
          </objectPr>
        </oleObject>
      </mc:Choice>
      <mc:Fallback>
        <oleObject progId="Word.Document.8" shapeId="4098" r:id="rId4"/>
      </mc:Fallback>
    </mc:AlternateContent>
    <mc:AlternateContent xmlns:mc="http://schemas.openxmlformats.org/markup-compatibility/2006">
      <mc:Choice Requires="x14">
        <oleObject progId="Word.Document.8" shapeId="4099" r:id="rId6">
          <objectPr defaultSize="0" r:id="rId7">
            <anchor moveWithCells="1">
              <from>
                <xdr:col>1</xdr:col>
                <xdr:colOff>0</xdr:colOff>
                <xdr:row>5</xdr:row>
                <xdr:rowOff>0</xdr:rowOff>
              </from>
              <to>
                <xdr:col>1</xdr:col>
                <xdr:colOff>1000125</xdr:colOff>
                <xdr:row>5</xdr:row>
                <xdr:rowOff>1209675</xdr:rowOff>
              </to>
            </anchor>
          </objectPr>
        </oleObject>
      </mc:Choice>
      <mc:Fallback>
        <oleObject progId="Word.Document.8" shapeId="4099" r:id="rId6"/>
      </mc:Fallback>
    </mc:AlternateContent>
    <mc:AlternateContent xmlns:mc="http://schemas.openxmlformats.org/markup-compatibility/2006">
      <mc:Choice Requires="x14">
        <oleObject progId="Word.Document.8" shapeId="4100" r:id="rId8">
          <objectPr defaultSize="0" r:id="rId9">
            <anchor moveWithCells="1">
              <from>
                <xdr:col>1</xdr:col>
                <xdr:colOff>0</xdr:colOff>
                <xdr:row>6</xdr:row>
                <xdr:rowOff>0</xdr:rowOff>
              </from>
              <to>
                <xdr:col>1</xdr:col>
                <xdr:colOff>1000125</xdr:colOff>
                <xdr:row>6</xdr:row>
                <xdr:rowOff>1209675</xdr:rowOff>
              </to>
            </anchor>
          </objectPr>
        </oleObject>
      </mc:Choice>
      <mc:Fallback>
        <oleObject progId="Word.Document.8" shapeId="4100" r:id="rId8"/>
      </mc:Fallback>
    </mc:AlternateContent>
    <mc:AlternateContent xmlns:mc="http://schemas.openxmlformats.org/markup-compatibility/2006">
      <mc:Choice Requires="x14">
        <oleObject progId="Word.Document.8" shapeId="4101" r:id="rId10">
          <objectPr defaultSize="0" r:id="rId11">
            <anchor moveWithCells="1">
              <from>
                <xdr:col>1</xdr:col>
                <xdr:colOff>0</xdr:colOff>
                <xdr:row>7</xdr:row>
                <xdr:rowOff>0</xdr:rowOff>
              </from>
              <to>
                <xdr:col>1</xdr:col>
                <xdr:colOff>1000125</xdr:colOff>
                <xdr:row>7</xdr:row>
                <xdr:rowOff>1209675</xdr:rowOff>
              </to>
            </anchor>
          </objectPr>
        </oleObject>
      </mc:Choice>
      <mc:Fallback>
        <oleObject progId="Word.Document.8" shapeId="4101" r:id="rId10"/>
      </mc:Fallback>
    </mc:AlternateContent>
    <mc:AlternateContent xmlns:mc="http://schemas.openxmlformats.org/markup-compatibility/2006">
      <mc:Choice Requires="x14">
        <oleObject progId="Word.Document.8" shapeId="4102" r:id="rId12">
          <objectPr defaultSize="0" r:id="rId13">
            <anchor moveWithCells="1">
              <from>
                <xdr:col>1</xdr:col>
                <xdr:colOff>0</xdr:colOff>
                <xdr:row>8</xdr:row>
                <xdr:rowOff>0</xdr:rowOff>
              </from>
              <to>
                <xdr:col>1</xdr:col>
                <xdr:colOff>1000125</xdr:colOff>
                <xdr:row>9</xdr:row>
                <xdr:rowOff>0</xdr:rowOff>
              </to>
            </anchor>
          </objectPr>
        </oleObject>
      </mc:Choice>
      <mc:Fallback>
        <oleObject progId="Word.Document.8" shapeId="4102" r:id="rId12"/>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14"/>
  <sheetViews>
    <sheetView showRowColHeaders="0" workbookViewId="0">
      <selection activeCell="B1" sqref="B1"/>
    </sheetView>
  </sheetViews>
  <sheetFormatPr defaultColWidth="0" defaultRowHeight="14.25" x14ac:dyDescent="0.15"/>
  <cols>
    <col min="1" max="1" width="2.625" customWidth="1"/>
    <col min="2" max="2" width="13.625" customWidth="1"/>
    <col min="3" max="3" width="51.125" customWidth="1"/>
    <col min="4" max="4" width="3.375" customWidth="1"/>
  </cols>
  <sheetData>
    <row r="2" spans="2:3" x14ac:dyDescent="0.15">
      <c r="C2" t="s">
        <v>467</v>
      </c>
    </row>
    <row r="3" spans="2:3" ht="28.5" customHeight="1" x14ac:dyDescent="0.15">
      <c r="B3" s="234" t="s">
        <v>480</v>
      </c>
      <c r="C3" s="234"/>
    </row>
    <row r="4" spans="2:3" ht="99" customHeight="1" x14ac:dyDescent="0.15">
      <c r="C4" s="68" t="s">
        <v>468</v>
      </c>
    </row>
    <row r="5" spans="2:3" ht="96.75" customHeight="1" x14ac:dyDescent="0.15">
      <c r="C5" s="68" t="s">
        <v>469</v>
      </c>
    </row>
    <row r="6" spans="2:3" ht="91.5" customHeight="1" x14ac:dyDescent="0.15">
      <c r="C6" s="68" t="s">
        <v>470</v>
      </c>
    </row>
    <row r="7" spans="2:3" ht="102" customHeight="1" x14ac:dyDescent="0.15">
      <c r="C7" s="68" t="s">
        <v>471</v>
      </c>
    </row>
    <row r="8" spans="2:3" ht="107.25" customHeight="1" x14ac:dyDescent="0.15">
      <c r="C8" s="68" t="s">
        <v>472</v>
      </c>
    </row>
    <row r="9" spans="2:3" ht="30" customHeight="1" x14ac:dyDescent="0.15">
      <c r="B9" s="234" t="s">
        <v>473</v>
      </c>
      <c r="C9" s="234"/>
    </row>
    <row r="10" spans="2:3" x14ac:dyDescent="0.15">
      <c r="B10" t="s">
        <v>474</v>
      </c>
    </row>
    <row r="11" spans="2:3" ht="33.75" customHeight="1" x14ac:dyDescent="0.15">
      <c r="B11" s="234" t="s">
        <v>475</v>
      </c>
      <c r="C11" s="234"/>
    </row>
    <row r="12" spans="2:3" ht="36" customHeight="1" x14ac:dyDescent="0.15">
      <c r="B12" s="234" t="s">
        <v>476</v>
      </c>
      <c r="C12" s="234"/>
    </row>
    <row r="13" spans="2:3" x14ac:dyDescent="0.15">
      <c r="B13" t="s">
        <v>477</v>
      </c>
    </row>
    <row r="14" spans="2:3" x14ac:dyDescent="0.15">
      <c r="B14" t="s">
        <v>478</v>
      </c>
    </row>
  </sheetData>
  <sheetProtection password="CC27" sheet="1"/>
  <mergeCells count="4">
    <mergeCell ref="B9:C9"/>
    <mergeCell ref="B11:C11"/>
    <mergeCell ref="B12:C12"/>
    <mergeCell ref="B3:C3"/>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5121" r:id="rId4">
          <objectPr defaultSize="0" r:id="rId5">
            <anchor moveWithCells="1">
              <from>
                <xdr:col>1</xdr:col>
                <xdr:colOff>9525</xdr:colOff>
                <xdr:row>3</xdr:row>
                <xdr:rowOff>238125</xdr:rowOff>
              </from>
              <to>
                <xdr:col>1</xdr:col>
                <xdr:colOff>1000125</xdr:colOff>
                <xdr:row>3</xdr:row>
                <xdr:rowOff>1238250</xdr:rowOff>
              </to>
            </anchor>
          </objectPr>
        </oleObject>
      </mc:Choice>
      <mc:Fallback>
        <oleObject progId="Word.Document.8" shapeId="5121" r:id="rId4"/>
      </mc:Fallback>
    </mc:AlternateContent>
    <mc:AlternateContent xmlns:mc="http://schemas.openxmlformats.org/markup-compatibility/2006">
      <mc:Choice Requires="x14">
        <oleObject progId="Word.Document.8" shapeId="5122" r:id="rId6">
          <objectPr defaultSize="0" r:id="rId7">
            <anchor moveWithCells="1">
              <from>
                <xdr:col>0</xdr:col>
                <xdr:colOff>190500</xdr:colOff>
                <xdr:row>4</xdr:row>
                <xdr:rowOff>28575</xdr:rowOff>
              </from>
              <to>
                <xdr:col>1</xdr:col>
                <xdr:colOff>990600</xdr:colOff>
                <xdr:row>5</xdr:row>
                <xdr:rowOff>9525</xdr:rowOff>
              </to>
            </anchor>
          </objectPr>
        </oleObject>
      </mc:Choice>
      <mc:Fallback>
        <oleObject progId="Word.Document.8" shapeId="5122" r:id="rId6"/>
      </mc:Fallback>
    </mc:AlternateContent>
    <mc:AlternateContent xmlns:mc="http://schemas.openxmlformats.org/markup-compatibility/2006">
      <mc:Choice Requires="x14">
        <oleObject progId="Word.Document.8" shapeId="5123" r:id="rId8">
          <objectPr defaultSize="0" r:id="rId9">
            <anchor moveWithCells="1">
              <from>
                <xdr:col>0</xdr:col>
                <xdr:colOff>180975</xdr:colOff>
                <xdr:row>5</xdr:row>
                <xdr:rowOff>38100</xdr:rowOff>
              </from>
              <to>
                <xdr:col>1</xdr:col>
                <xdr:colOff>981075</xdr:colOff>
                <xdr:row>6</xdr:row>
                <xdr:rowOff>85725</xdr:rowOff>
              </to>
            </anchor>
          </objectPr>
        </oleObject>
      </mc:Choice>
      <mc:Fallback>
        <oleObject progId="Word.Document.8" shapeId="5123" r:id="rId8"/>
      </mc:Fallback>
    </mc:AlternateContent>
    <mc:AlternateContent xmlns:mc="http://schemas.openxmlformats.org/markup-compatibility/2006">
      <mc:Choice Requires="x14">
        <oleObject progId="Word.Document.8" shapeId="5124" r:id="rId10">
          <objectPr defaultSize="0" r:id="rId11">
            <anchor moveWithCells="1">
              <from>
                <xdr:col>1</xdr:col>
                <xdr:colOff>9525</xdr:colOff>
                <xdr:row>6</xdr:row>
                <xdr:rowOff>133350</xdr:rowOff>
              </from>
              <to>
                <xdr:col>1</xdr:col>
                <xdr:colOff>1009650</xdr:colOff>
                <xdr:row>7</xdr:row>
                <xdr:rowOff>47625</xdr:rowOff>
              </to>
            </anchor>
          </objectPr>
        </oleObject>
      </mc:Choice>
      <mc:Fallback>
        <oleObject progId="Word.Document.8" shapeId="5124" r:id="rId10"/>
      </mc:Fallback>
    </mc:AlternateContent>
    <mc:AlternateContent xmlns:mc="http://schemas.openxmlformats.org/markup-compatibility/2006">
      <mc:Choice Requires="x14">
        <oleObject progId="Word.Document.8" shapeId="5125" r:id="rId12">
          <objectPr defaultSize="0" r:id="rId13">
            <anchor moveWithCells="1">
              <from>
                <xdr:col>1</xdr:col>
                <xdr:colOff>0</xdr:colOff>
                <xdr:row>7</xdr:row>
                <xdr:rowOff>161925</xdr:rowOff>
              </from>
              <to>
                <xdr:col>1</xdr:col>
                <xdr:colOff>1000125</xdr:colOff>
                <xdr:row>8</xdr:row>
                <xdr:rowOff>9525</xdr:rowOff>
              </to>
            </anchor>
          </objectPr>
        </oleObject>
      </mc:Choice>
      <mc:Fallback>
        <oleObject progId="Word.Document.8" shapeId="5125" r:id="rId12"/>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17"/>
  <sheetViews>
    <sheetView showRowColHeaders="0" workbookViewId="0">
      <selection activeCell="B1" sqref="B1"/>
    </sheetView>
  </sheetViews>
  <sheetFormatPr defaultColWidth="0" defaultRowHeight="14.25" x14ac:dyDescent="0.15"/>
  <cols>
    <col min="1" max="1" width="2" customWidth="1"/>
    <col min="2" max="2" width="13.25" customWidth="1"/>
    <col min="3" max="3" width="44" customWidth="1"/>
    <col min="4" max="4" width="3.375" customWidth="1"/>
  </cols>
  <sheetData>
    <row r="2" spans="2:3" x14ac:dyDescent="0.15">
      <c r="C2" t="s">
        <v>481</v>
      </c>
    </row>
    <row r="3" spans="2:3" ht="51.75" customHeight="1" x14ac:dyDescent="0.15">
      <c r="C3" s="69" t="s">
        <v>484</v>
      </c>
    </row>
    <row r="4" spans="2:3" ht="126.75" customHeight="1" x14ac:dyDescent="0.15">
      <c r="C4" s="68" t="s">
        <v>483</v>
      </c>
    </row>
    <row r="5" spans="2:3" ht="98.25" customHeight="1" x14ac:dyDescent="0.15">
      <c r="C5" s="68" t="s">
        <v>485</v>
      </c>
    </row>
    <row r="6" spans="2:3" ht="90" customHeight="1" x14ac:dyDescent="0.15">
      <c r="C6" s="68" t="s">
        <v>486</v>
      </c>
    </row>
    <row r="7" spans="2:3" ht="102" customHeight="1" x14ac:dyDescent="0.15">
      <c r="C7" s="68" t="s">
        <v>487</v>
      </c>
    </row>
    <row r="8" spans="2:3" ht="93" customHeight="1" x14ac:dyDescent="0.15">
      <c r="C8" s="68" t="s">
        <v>488</v>
      </c>
    </row>
    <row r="9" spans="2:3" ht="31.5" customHeight="1" x14ac:dyDescent="0.15">
      <c r="B9" s="234" t="s">
        <v>489</v>
      </c>
      <c r="C9" s="234"/>
    </row>
    <row r="10" spans="2:3" ht="30" customHeight="1" x14ac:dyDescent="0.15">
      <c r="B10" s="234" t="s">
        <v>490</v>
      </c>
      <c r="C10" s="234"/>
    </row>
    <row r="11" spans="2:3" ht="28.5" customHeight="1" x14ac:dyDescent="0.15">
      <c r="B11" s="234" t="s">
        <v>491</v>
      </c>
      <c r="C11" s="234"/>
    </row>
    <row r="12" spans="2:3" x14ac:dyDescent="0.15">
      <c r="B12" t="s">
        <v>492</v>
      </c>
    </row>
    <row r="13" spans="2:3" ht="28.5" customHeight="1" x14ac:dyDescent="0.15">
      <c r="B13" s="234" t="s">
        <v>493</v>
      </c>
      <c r="C13" s="234"/>
    </row>
    <row r="14" spans="2:3" x14ac:dyDescent="0.15">
      <c r="B14" t="s">
        <v>494</v>
      </c>
    </row>
    <row r="15" spans="2:3" ht="32.25" customHeight="1" x14ac:dyDescent="0.15">
      <c r="B15" s="234" t="s">
        <v>495</v>
      </c>
      <c r="C15" s="234"/>
    </row>
    <row r="17" spans="2:2" x14ac:dyDescent="0.15">
      <c r="B17" t="s">
        <v>496</v>
      </c>
    </row>
  </sheetData>
  <sheetProtection password="CC27" sheet="1"/>
  <mergeCells count="5">
    <mergeCell ref="B15:C15"/>
    <mergeCell ref="B9:C9"/>
    <mergeCell ref="B10:C10"/>
    <mergeCell ref="B11:C11"/>
    <mergeCell ref="B13:C13"/>
  </mergeCells>
  <phoneticPr fontId="14"/>
  <pageMargins left="0.75" right="0.75" top="1" bottom="1" header="0.51200000000000001" footer="0.51200000000000001"/>
  <headerFooter alignWithMargins="0"/>
  <drawing r:id="rId1"/>
  <legacyDrawing r:id="rId2"/>
  <oleObjects>
    <mc:AlternateContent xmlns:mc="http://schemas.openxmlformats.org/markup-compatibility/2006">
      <mc:Choice Requires="x14">
        <oleObject progId="Word.Document.8" shapeId="6145" r:id="rId3">
          <objectPr defaultSize="0" r:id="rId4">
            <anchor moveWithCells="1">
              <from>
                <xdr:col>1</xdr:col>
                <xdr:colOff>0</xdr:colOff>
                <xdr:row>2</xdr:row>
                <xdr:rowOff>0</xdr:rowOff>
              </from>
              <to>
                <xdr:col>1</xdr:col>
                <xdr:colOff>1000125</xdr:colOff>
                <xdr:row>3</xdr:row>
                <xdr:rowOff>552450</xdr:rowOff>
              </to>
            </anchor>
          </objectPr>
        </oleObject>
      </mc:Choice>
      <mc:Fallback>
        <oleObject progId="Word.Document.8" shapeId="6145" r:id="rId3"/>
      </mc:Fallback>
    </mc:AlternateContent>
    <mc:AlternateContent xmlns:mc="http://schemas.openxmlformats.org/markup-compatibility/2006">
      <mc:Choice Requires="x14">
        <oleObject progId="Word.Document.8" shapeId="6146" r:id="rId5">
          <objectPr defaultSize="0" r:id="rId6">
            <anchor moveWithCells="1">
              <from>
                <xdr:col>1</xdr:col>
                <xdr:colOff>19050</xdr:colOff>
                <xdr:row>3</xdr:row>
                <xdr:rowOff>600075</xdr:rowOff>
              </from>
              <to>
                <xdr:col>2</xdr:col>
                <xdr:colOff>0</xdr:colOff>
                <xdr:row>3</xdr:row>
                <xdr:rowOff>1600200</xdr:rowOff>
              </to>
            </anchor>
          </objectPr>
        </oleObject>
      </mc:Choice>
      <mc:Fallback>
        <oleObject progId="Word.Document.8" shapeId="6146" r:id="rId5"/>
      </mc:Fallback>
    </mc:AlternateContent>
    <mc:AlternateContent xmlns:mc="http://schemas.openxmlformats.org/markup-compatibility/2006">
      <mc:Choice Requires="x14">
        <oleObject progId="Word.Document.8" shapeId="6147" r:id="rId7">
          <objectPr defaultSize="0" r:id="rId8">
            <anchor moveWithCells="1">
              <from>
                <xdr:col>1</xdr:col>
                <xdr:colOff>0</xdr:colOff>
                <xdr:row>4</xdr:row>
                <xdr:rowOff>0</xdr:rowOff>
              </from>
              <to>
                <xdr:col>1</xdr:col>
                <xdr:colOff>1000125</xdr:colOff>
                <xdr:row>4</xdr:row>
                <xdr:rowOff>1209675</xdr:rowOff>
              </to>
            </anchor>
          </objectPr>
        </oleObject>
      </mc:Choice>
      <mc:Fallback>
        <oleObject progId="Word.Document.8" shapeId="6147" r:id="rId7"/>
      </mc:Fallback>
    </mc:AlternateContent>
    <mc:AlternateContent xmlns:mc="http://schemas.openxmlformats.org/markup-compatibility/2006">
      <mc:Choice Requires="x14">
        <oleObject progId="Word.Document.8" shapeId="6148" r:id="rId9">
          <objectPr defaultSize="0" r:id="rId10">
            <anchor moveWithCells="1">
              <from>
                <xdr:col>0</xdr:col>
                <xdr:colOff>142875</xdr:colOff>
                <xdr:row>4</xdr:row>
                <xdr:rowOff>1238250</xdr:rowOff>
              </from>
              <to>
                <xdr:col>1</xdr:col>
                <xdr:colOff>990600</xdr:colOff>
                <xdr:row>6</xdr:row>
                <xdr:rowOff>57150</xdr:rowOff>
              </to>
            </anchor>
          </objectPr>
        </oleObject>
      </mc:Choice>
      <mc:Fallback>
        <oleObject progId="Word.Document.8" shapeId="6148" r:id="rId9"/>
      </mc:Fallback>
    </mc:AlternateContent>
    <mc:AlternateContent xmlns:mc="http://schemas.openxmlformats.org/markup-compatibility/2006">
      <mc:Choice Requires="x14">
        <oleObject progId="Word.Document.8" shapeId="6149" r:id="rId11">
          <objectPr defaultSize="0" r:id="rId12">
            <anchor moveWithCells="1">
              <from>
                <xdr:col>1</xdr:col>
                <xdr:colOff>0</xdr:colOff>
                <xdr:row>6</xdr:row>
                <xdr:rowOff>47625</xdr:rowOff>
              </from>
              <to>
                <xdr:col>1</xdr:col>
                <xdr:colOff>1000125</xdr:colOff>
                <xdr:row>6</xdr:row>
                <xdr:rowOff>1257300</xdr:rowOff>
              </to>
            </anchor>
          </objectPr>
        </oleObject>
      </mc:Choice>
      <mc:Fallback>
        <oleObject progId="Word.Document.8" shapeId="6149" r:id="rId11"/>
      </mc:Fallback>
    </mc:AlternateContent>
    <mc:AlternateContent xmlns:mc="http://schemas.openxmlformats.org/markup-compatibility/2006">
      <mc:Choice Requires="x14">
        <oleObject progId="Word.Document.8" shapeId="6150" r:id="rId13">
          <objectPr defaultSize="0" r:id="rId14">
            <anchor moveWithCells="1">
              <from>
                <xdr:col>1</xdr:col>
                <xdr:colOff>0</xdr:colOff>
                <xdr:row>7</xdr:row>
                <xdr:rowOff>0</xdr:rowOff>
              </from>
              <to>
                <xdr:col>1</xdr:col>
                <xdr:colOff>1000125</xdr:colOff>
                <xdr:row>8</xdr:row>
                <xdr:rowOff>28575</xdr:rowOff>
              </to>
            </anchor>
          </objectPr>
        </oleObject>
      </mc:Choice>
      <mc:Fallback>
        <oleObject progId="Word.Document.8" shapeId="6150" r:id="rId1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17"/>
  <sheetViews>
    <sheetView showRowColHeaders="0" workbookViewId="0">
      <selection activeCell="B1" sqref="B1"/>
    </sheetView>
  </sheetViews>
  <sheetFormatPr defaultColWidth="0" defaultRowHeight="14.25" x14ac:dyDescent="0.15"/>
  <cols>
    <col min="1" max="1" width="3.625" customWidth="1"/>
    <col min="2" max="2" width="13.25" customWidth="1"/>
    <col min="3" max="3" width="44" customWidth="1"/>
    <col min="4" max="4" width="2.5" customWidth="1"/>
  </cols>
  <sheetData>
    <row r="2" spans="2:3" x14ac:dyDescent="0.15">
      <c r="C2" t="s">
        <v>497</v>
      </c>
    </row>
    <row r="3" spans="2:3" ht="28.5" x14ac:dyDescent="0.15">
      <c r="B3" t="s">
        <v>479</v>
      </c>
      <c r="C3" s="68" t="s">
        <v>498</v>
      </c>
    </row>
    <row r="4" spans="2:3" ht="94.5" customHeight="1" x14ac:dyDescent="0.15"/>
    <row r="5" spans="2:3" ht="5.25" customHeight="1" x14ac:dyDescent="0.15"/>
    <row r="6" spans="2:3" ht="31.5" customHeight="1" x14ac:dyDescent="0.15">
      <c r="B6" s="234" t="s">
        <v>499</v>
      </c>
      <c r="C6" s="234"/>
    </row>
    <row r="7" spans="2:3" ht="89.25" customHeight="1" x14ac:dyDescent="0.15">
      <c r="C7" s="68" t="s">
        <v>500</v>
      </c>
    </row>
    <row r="8" spans="2:3" ht="104.25" customHeight="1" x14ac:dyDescent="0.15">
      <c r="C8" s="68" t="s">
        <v>501</v>
      </c>
    </row>
    <row r="9" spans="2:3" ht="91.5" customHeight="1" x14ac:dyDescent="0.15">
      <c r="C9" s="68" t="s">
        <v>502</v>
      </c>
    </row>
    <row r="10" spans="2:3" ht="93.75" customHeight="1" x14ac:dyDescent="0.15">
      <c r="C10" s="68" t="s">
        <v>503</v>
      </c>
    </row>
    <row r="12" spans="2:3" ht="33" customHeight="1" x14ac:dyDescent="0.15">
      <c r="B12" s="234" t="s">
        <v>504</v>
      </c>
      <c r="C12" s="234"/>
    </row>
    <row r="13" spans="2:3" x14ac:dyDescent="0.15">
      <c r="B13" t="s">
        <v>505</v>
      </c>
    </row>
    <row r="14" spans="2:3" ht="32.25" customHeight="1" x14ac:dyDescent="0.15">
      <c r="B14" s="234" t="s">
        <v>506</v>
      </c>
      <c r="C14" s="234"/>
    </row>
    <row r="15" spans="2:3" x14ac:dyDescent="0.15">
      <c r="B15" t="s">
        <v>507</v>
      </c>
    </row>
    <row r="16" spans="2:3" x14ac:dyDescent="0.15">
      <c r="B16" t="s">
        <v>508</v>
      </c>
    </row>
    <row r="17" spans="2:3" ht="36.75" customHeight="1" x14ac:dyDescent="0.15">
      <c r="B17" s="234" t="s">
        <v>509</v>
      </c>
      <c r="C17" s="234"/>
    </row>
  </sheetData>
  <sheetProtection password="CC27" sheet="1"/>
  <mergeCells count="4">
    <mergeCell ref="B6:C6"/>
    <mergeCell ref="B12:C12"/>
    <mergeCell ref="B14:C14"/>
    <mergeCell ref="B17:C17"/>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7169" r:id="rId4">
          <objectPr defaultSize="0" r:id="rId5">
            <anchor moveWithCells="1">
              <from>
                <xdr:col>1</xdr:col>
                <xdr:colOff>0</xdr:colOff>
                <xdr:row>3</xdr:row>
                <xdr:rowOff>123825</xdr:rowOff>
              </from>
              <to>
                <xdr:col>1</xdr:col>
                <xdr:colOff>990600</xdr:colOff>
                <xdr:row>3</xdr:row>
                <xdr:rowOff>1123950</xdr:rowOff>
              </to>
            </anchor>
          </objectPr>
        </oleObject>
      </mc:Choice>
      <mc:Fallback>
        <oleObject progId="Word.Document.8" shapeId="7169" r:id="rId4"/>
      </mc:Fallback>
    </mc:AlternateContent>
    <mc:AlternateContent xmlns:mc="http://schemas.openxmlformats.org/markup-compatibility/2006">
      <mc:Choice Requires="x14">
        <oleObject progId="Word.Document.8" shapeId="7170" r:id="rId6">
          <objectPr defaultSize="0" r:id="rId7">
            <anchor moveWithCells="1">
              <from>
                <xdr:col>2</xdr:col>
                <xdr:colOff>923925</xdr:colOff>
                <xdr:row>2</xdr:row>
                <xdr:rowOff>266700</xdr:rowOff>
              </from>
              <to>
                <xdr:col>2</xdr:col>
                <xdr:colOff>1924050</xdr:colOff>
                <xdr:row>3</xdr:row>
                <xdr:rowOff>1114425</xdr:rowOff>
              </to>
            </anchor>
          </objectPr>
        </oleObject>
      </mc:Choice>
      <mc:Fallback>
        <oleObject progId="Word.Document.8" shapeId="7170" r:id="rId6"/>
      </mc:Fallback>
    </mc:AlternateContent>
    <mc:AlternateContent xmlns:mc="http://schemas.openxmlformats.org/markup-compatibility/2006">
      <mc:Choice Requires="x14">
        <oleObject progId="Word.Document.8" shapeId="7171" r:id="rId8">
          <objectPr defaultSize="0" r:id="rId9">
            <anchor moveWithCells="1">
              <from>
                <xdr:col>1</xdr:col>
                <xdr:colOff>0</xdr:colOff>
                <xdr:row>6</xdr:row>
                <xdr:rowOff>0</xdr:rowOff>
              </from>
              <to>
                <xdr:col>1</xdr:col>
                <xdr:colOff>1000125</xdr:colOff>
                <xdr:row>7</xdr:row>
                <xdr:rowOff>76200</xdr:rowOff>
              </to>
            </anchor>
          </objectPr>
        </oleObject>
      </mc:Choice>
      <mc:Fallback>
        <oleObject progId="Word.Document.8" shapeId="7171" r:id="rId8"/>
      </mc:Fallback>
    </mc:AlternateContent>
    <mc:AlternateContent xmlns:mc="http://schemas.openxmlformats.org/markup-compatibility/2006">
      <mc:Choice Requires="x14">
        <oleObject progId="Word.Document.8" shapeId="7172" r:id="rId10">
          <objectPr defaultSize="0" r:id="rId11">
            <anchor moveWithCells="1">
              <from>
                <xdr:col>0</xdr:col>
                <xdr:colOff>266700</xdr:colOff>
                <xdr:row>7</xdr:row>
                <xdr:rowOff>76200</xdr:rowOff>
              </from>
              <to>
                <xdr:col>1</xdr:col>
                <xdr:colOff>990600</xdr:colOff>
                <xdr:row>7</xdr:row>
                <xdr:rowOff>1285875</xdr:rowOff>
              </to>
            </anchor>
          </objectPr>
        </oleObject>
      </mc:Choice>
      <mc:Fallback>
        <oleObject progId="Word.Document.8" shapeId="7172" r:id="rId10"/>
      </mc:Fallback>
    </mc:AlternateContent>
    <mc:AlternateContent xmlns:mc="http://schemas.openxmlformats.org/markup-compatibility/2006">
      <mc:Choice Requires="x14">
        <oleObject progId="Word.Document.8" shapeId="7173" r:id="rId12">
          <objectPr defaultSize="0" r:id="rId13">
            <anchor moveWithCells="1">
              <from>
                <xdr:col>1</xdr:col>
                <xdr:colOff>0</xdr:colOff>
                <xdr:row>8</xdr:row>
                <xdr:rowOff>0</xdr:rowOff>
              </from>
              <to>
                <xdr:col>1</xdr:col>
                <xdr:colOff>1000125</xdr:colOff>
                <xdr:row>9</xdr:row>
                <xdr:rowOff>47625</xdr:rowOff>
              </to>
            </anchor>
          </objectPr>
        </oleObject>
      </mc:Choice>
      <mc:Fallback>
        <oleObject progId="Word.Document.8" shapeId="7173" r:id="rId12"/>
      </mc:Fallback>
    </mc:AlternateContent>
    <mc:AlternateContent xmlns:mc="http://schemas.openxmlformats.org/markup-compatibility/2006">
      <mc:Choice Requires="x14">
        <oleObject progId="Word.Document.8" shapeId="7174" r:id="rId14">
          <objectPr defaultSize="0" r:id="rId15">
            <anchor moveWithCells="1">
              <from>
                <xdr:col>1</xdr:col>
                <xdr:colOff>0</xdr:colOff>
                <xdr:row>9</xdr:row>
                <xdr:rowOff>28575</xdr:rowOff>
              </from>
              <to>
                <xdr:col>1</xdr:col>
                <xdr:colOff>1000125</xdr:colOff>
                <xdr:row>10</xdr:row>
                <xdr:rowOff>47625</xdr:rowOff>
              </to>
            </anchor>
          </objectPr>
        </oleObject>
      </mc:Choice>
      <mc:Fallback>
        <oleObject progId="Word.Document.8" shapeId="7174" r:id="rId1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9"/>
  <sheetViews>
    <sheetView showRowColHeaders="0" workbookViewId="0">
      <selection activeCell="B2" sqref="B2"/>
    </sheetView>
  </sheetViews>
  <sheetFormatPr defaultColWidth="0" defaultRowHeight="14.25" x14ac:dyDescent="0.15"/>
  <cols>
    <col min="1" max="1" width="3" customWidth="1"/>
    <col min="2" max="2" width="13.875" customWidth="1"/>
    <col min="3" max="3" width="52" customWidth="1"/>
    <col min="4" max="4" width="3.5" customWidth="1"/>
  </cols>
  <sheetData>
    <row r="1" spans="2:3" ht="6" customHeight="1" x14ac:dyDescent="0.15"/>
    <row r="2" spans="2:3" x14ac:dyDescent="0.15">
      <c r="C2" t="s">
        <v>510</v>
      </c>
    </row>
    <row r="3" spans="2:3" ht="7.5" customHeight="1" x14ac:dyDescent="0.15"/>
    <row r="4" spans="2:3" x14ac:dyDescent="0.15">
      <c r="B4" t="s">
        <v>511</v>
      </c>
    </row>
    <row r="5" spans="2:3" ht="93" customHeight="1" x14ac:dyDescent="0.15">
      <c r="C5" s="70" t="s">
        <v>512</v>
      </c>
    </row>
    <row r="6" spans="2:3" ht="94.5" customHeight="1" x14ac:dyDescent="0.15">
      <c r="C6" s="70" t="s">
        <v>513</v>
      </c>
    </row>
    <row r="7" spans="2:3" ht="99.75" customHeight="1" x14ac:dyDescent="0.15">
      <c r="C7" s="70" t="s">
        <v>514</v>
      </c>
    </row>
    <row r="8" spans="2:3" ht="100.5" customHeight="1" x14ac:dyDescent="0.15">
      <c r="C8" s="70" t="s">
        <v>515</v>
      </c>
    </row>
    <row r="9" spans="2:3" ht="94.5" customHeight="1" x14ac:dyDescent="0.15">
      <c r="C9" s="70" t="s">
        <v>516</v>
      </c>
    </row>
    <row r="10" spans="2:3" ht="8.25" customHeight="1" x14ac:dyDescent="0.15"/>
    <row r="11" spans="2:3" x14ac:dyDescent="0.15">
      <c r="B11" t="s">
        <v>517</v>
      </c>
    </row>
    <row r="12" spans="2:3" ht="30" customHeight="1" x14ac:dyDescent="0.15">
      <c r="B12" s="234" t="s">
        <v>518</v>
      </c>
      <c r="C12" s="234"/>
    </row>
    <row r="13" spans="2:3" x14ac:dyDescent="0.15">
      <c r="B13" t="s">
        <v>519</v>
      </c>
    </row>
    <row r="14" spans="2:3" x14ac:dyDescent="0.15">
      <c r="B14" t="s">
        <v>520</v>
      </c>
    </row>
    <row r="15" spans="2:3" x14ac:dyDescent="0.15">
      <c r="B15" t="s">
        <v>521</v>
      </c>
    </row>
    <row r="16" spans="2:3" ht="31.5" customHeight="1" x14ac:dyDescent="0.15">
      <c r="B16" s="234" t="s">
        <v>522</v>
      </c>
      <c r="C16" s="235"/>
    </row>
    <row r="18" spans="2:2" x14ac:dyDescent="0.15">
      <c r="B18" t="s">
        <v>523</v>
      </c>
    </row>
    <row r="19" spans="2:2" x14ac:dyDescent="0.15">
      <c r="B19" t="s">
        <v>524</v>
      </c>
    </row>
  </sheetData>
  <sheetProtection password="CC27" sheet="1"/>
  <mergeCells count="2">
    <mergeCell ref="B12:C12"/>
    <mergeCell ref="B16:C16"/>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8193" r:id="rId4">
          <objectPr defaultSize="0" r:id="rId5">
            <anchor moveWithCells="1">
              <from>
                <xdr:col>1</xdr:col>
                <xdr:colOff>19050</xdr:colOff>
                <xdr:row>4</xdr:row>
                <xdr:rowOff>142875</xdr:rowOff>
              </from>
              <to>
                <xdr:col>1</xdr:col>
                <xdr:colOff>1009650</xdr:colOff>
                <xdr:row>4</xdr:row>
                <xdr:rowOff>1143000</xdr:rowOff>
              </to>
            </anchor>
          </objectPr>
        </oleObject>
      </mc:Choice>
      <mc:Fallback>
        <oleObject progId="Word.Document.8" shapeId="8193" r:id="rId4"/>
      </mc:Fallback>
    </mc:AlternateContent>
    <mc:AlternateContent xmlns:mc="http://schemas.openxmlformats.org/markup-compatibility/2006">
      <mc:Choice Requires="x14">
        <oleObject progId="Word.Document.8" shapeId="8194" r:id="rId6">
          <objectPr defaultSize="0" r:id="rId7">
            <anchor moveWithCells="1">
              <from>
                <xdr:col>1</xdr:col>
                <xdr:colOff>0</xdr:colOff>
                <xdr:row>5</xdr:row>
                <xdr:rowOff>0</xdr:rowOff>
              </from>
              <to>
                <xdr:col>1</xdr:col>
                <xdr:colOff>1000125</xdr:colOff>
                <xdr:row>6</xdr:row>
                <xdr:rowOff>9525</xdr:rowOff>
              </to>
            </anchor>
          </objectPr>
        </oleObject>
      </mc:Choice>
      <mc:Fallback>
        <oleObject progId="Word.Document.8" shapeId="8194" r:id="rId6"/>
      </mc:Fallback>
    </mc:AlternateContent>
    <mc:AlternateContent xmlns:mc="http://schemas.openxmlformats.org/markup-compatibility/2006">
      <mc:Choice Requires="x14">
        <oleObject progId="Word.Document.8" shapeId="8195" r:id="rId8">
          <objectPr defaultSize="0" r:id="rId9">
            <anchor moveWithCells="1">
              <from>
                <xdr:col>1</xdr:col>
                <xdr:colOff>0</xdr:colOff>
                <xdr:row>6</xdr:row>
                <xdr:rowOff>47625</xdr:rowOff>
              </from>
              <to>
                <xdr:col>1</xdr:col>
                <xdr:colOff>1000125</xdr:colOff>
                <xdr:row>6</xdr:row>
                <xdr:rowOff>1257300</xdr:rowOff>
              </to>
            </anchor>
          </objectPr>
        </oleObject>
      </mc:Choice>
      <mc:Fallback>
        <oleObject progId="Word.Document.8" shapeId="8195" r:id="rId8"/>
      </mc:Fallback>
    </mc:AlternateContent>
    <mc:AlternateContent xmlns:mc="http://schemas.openxmlformats.org/markup-compatibility/2006">
      <mc:Choice Requires="x14">
        <oleObject progId="Word.Document.8" shapeId="8196" r:id="rId10">
          <objectPr defaultSize="0" r:id="rId11">
            <anchor moveWithCells="1">
              <from>
                <xdr:col>1</xdr:col>
                <xdr:colOff>0</xdr:colOff>
                <xdr:row>7</xdr:row>
                <xdr:rowOff>19050</xdr:rowOff>
              </from>
              <to>
                <xdr:col>1</xdr:col>
                <xdr:colOff>1000125</xdr:colOff>
                <xdr:row>7</xdr:row>
                <xdr:rowOff>1228725</xdr:rowOff>
              </to>
            </anchor>
          </objectPr>
        </oleObject>
      </mc:Choice>
      <mc:Fallback>
        <oleObject progId="Word.Document.8" shapeId="8196" r:id="rId10"/>
      </mc:Fallback>
    </mc:AlternateContent>
    <mc:AlternateContent xmlns:mc="http://schemas.openxmlformats.org/markup-compatibility/2006">
      <mc:Choice Requires="x14">
        <oleObject progId="Word.Document.8" shapeId="8197" r:id="rId12">
          <objectPr defaultSize="0" r:id="rId13">
            <anchor moveWithCells="1">
              <from>
                <xdr:col>1</xdr:col>
                <xdr:colOff>0</xdr:colOff>
                <xdr:row>8</xdr:row>
                <xdr:rowOff>0</xdr:rowOff>
              </from>
              <to>
                <xdr:col>1</xdr:col>
                <xdr:colOff>1000125</xdr:colOff>
                <xdr:row>9</xdr:row>
                <xdr:rowOff>9525</xdr:rowOff>
              </to>
            </anchor>
          </objectPr>
        </oleObject>
      </mc:Choice>
      <mc:Fallback>
        <oleObject progId="Word.Document.8" shapeId="8197"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15"/>
  <sheetViews>
    <sheetView showRowColHeaders="0" workbookViewId="0">
      <selection activeCell="B1" sqref="B1"/>
    </sheetView>
  </sheetViews>
  <sheetFormatPr defaultColWidth="0" defaultRowHeight="14.25" x14ac:dyDescent="0.15"/>
  <cols>
    <col min="1" max="1" width="3.375" customWidth="1"/>
    <col min="2" max="2" width="13.625" customWidth="1"/>
    <col min="3" max="3" width="53.625" customWidth="1"/>
    <col min="4" max="4" width="9" customWidth="1"/>
  </cols>
  <sheetData>
    <row r="2" spans="2:3" x14ac:dyDescent="0.15">
      <c r="C2" t="s">
        <v>525</v>
      </c>
    </row>
    <row r="4" spans="2:3" ht="28.5" x14ac:dyDescent="0.15">
      <c r="B4" t="s">
        <v>479</v>
      </c>
      <c r="C4" s="68" t="s">
        <v>526</v>
      </c>
    </row>
    <row r="5" spans="2:3" ht="85.5" customHeight="1" x14ac:dyDescent="0.15">
      <c r="C5" s="70" t="s">
        <v>527</v>
      </c>
    </row>
    <row r="6" spans="2:3" ht="89.25" customHeight="1" x14ac:dyDescent="0.15">
      <c r="C6" s="70" t="s">
        <v>528</v>
      </c>
    </row>
    <row r="7" spans="2:3" ht="106.5" customHeight="1" x14ac:dyDescent="0.15">
      <c r="C7" s="70" t="s">
        <v>529</v>
      </c>
    </row>
    <row r="8" spans="2:3" ht="91.5" customHeight="1" x14ac:dyDescent="0.15">
      <c r="C8" s="70" t="s">
        <v>530</v>
      </c>
    </row>
    <row r="9" spans="2:3" ht="100.5" customHeight="1" x14ac:dyDescent="0.15">
      <c r="C9" s="70" t="s">
        <v>531</v>
      </c>
    </row>
    <row r="10" spans="2:3" ht="31.5" customHeight="1" x14ac:dyDescent="0.15">
      <c r="B10" s="234" t="s">
        <v>532</v>
      </c>
      <c r="C10" s="234"/>
    </row>
    <row r="11" spans="2:3" x14ac:dyDescent="0.15">
      <c r="B11" t="s">
        <v>533</v>
      </c>
    </row>
    <row r="12" spans="2:3" ht="28.5" customHeight="1" x14ac:dyDescent="0.15">
      <c r="B12" s="234" t="s">
        <v>534</v>
      </c>
      <c r="C12" s="234"/>
    </row>
    <row r="13" spans="2:3" x14ac:dyDescent="0.15">
      <c r="B13" t="s">
        <v>535</v>
      </c>
    </row>
    <row r="15" spans="2:3" x14ac:dyDescent="0.15">
      <c r="B15" t="s">
        <v>536</v>
      </c>
    </row>
  </sheetData>
  <sheetProtection password="CC27" sheet="1"/>
  <mergeCells count="2">
    <mergeCell ref="B10:C10"/>
    <mergeCell ref="B12:C12"/>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9217" r:id="rId4">
          <objectPr defaultSize="0" r:id="rId5">
            <anchor moveWithCells="1">
              <from>
                <xdr:col>1</xdr:col>
                <xdr:colOff>0</xdr:colOff>
                <xdr:row>4</xdr:row>
                <xdr:rowOff>66675</xdr:rowOff>
              </from>
              <to>
                <xdr:col>1</xdr:col>
                <xdr:colOff>990600</xdr:colOff>
                <xdr:row>4</xdr:row>
                <xdr:rowOff>1066800</xdr:rowOff>
              </to>
            </anchor>
          </objectPr>
        </oleObject>
      </mc:Choice>
      <mc:Fallback>
        <oleObject progId="Word.Document.8" shapeId="9217" r:id="rId4"/>
      </mc:Fallback>
    </mc:AlternateContent>
    <mc:AlternateContent xmlns:mc="http://schemas.openxmlformats.org/markup-compatibility/2006">
      <mc:Choice Requires="x14">
        <oleObject progId="Word.Document.8" shapeId="9218" r:id="rId6">
          <objectPr defaultSize="0" r:id="rId7">
            <anchor moveWithCells="1">
              <from>
                <xdr:col>1</xdr:col>
                <xdr:colOff>0</xdr:colOff>
                <xdr:row>5</xdr:row>
                <xdr:rowOff>0</xdr:rowOff>
              </from>
              <to>
                <xdr:col>1</xdr:col>
                <xdr:colOff>1000125</xdr:colOff>
                <xdr:row>6</xdr:row>
                <xdr:rowOff>76200</xdr:rowOff>
              </to>
            </anchor>
          </objectPr>
        </oleObject>
      </mc:Choice>
      <mc:Fallback>
        <oleObject progId="Word.Document.8" shapeId="9218" r:id="rId6"/>
      </mc:Fallback>
    </mc:AlternateContent>
    <mc:AlternateContent xmlns:mc="http://schemas.openxmlformats.org/markup-compatibility/2006">
      <mc:Choice Requires="x14">
        <oleObject progId="Word.Document.8" shapeId="9219" r:id="rId8">
          <objectPr defaultSize="0" r:id="rId9">
            <anchor moveWithCells="1">
              <from>
                <xdr:col>1</xdr:col>
                <xdr:colOff>28575</xdr:colOff>
                <xdr:row>6</xdr:row>
                <xdr:rowOff>66675</xdr:rowOff>
              </from>
              <to>
                <xdr:col>1</xdr:col>
                <xdr:colOff>1028700</xdr:colOff>
                <xdr:row>6</xdr:row>
                <xdr:rowOff>1276350</xdr:rowOff>
              </to>
            </anchor>
          </objectPr>
        </oleObject>
      </mc:Choice>
      <mc:Fallback>
        <oleObject progId="Word.Document.8" shapeId="9219" r:id="rId8"/>
      </mc:Fallback>
    </mc:AlternateContent>
    <mc:AlternateContent xmlns:mc="http://schemas.openxmlformats.org/markup-compatibility/2006">
      <mc:Choice Requires="x14">
        <oleObject progId="Word.Document.8" shapeId="9220" r:id="rId10">
          <objectPr defaultSize="0" r:id="rId11">
            <anchor moveWithCells="1">
              <from>
                <xdr:col>1</xdr:col>
                <xdr:colOff>9525</xdr:colOff>
                <xdr:row>6</xdr:row>
                <xdr:rowOff>1304925</xdr:rowOff>
              </from>
              <to>
                <xdr:col>1</xdr:col>
                <xdr:colOff>1009650</xdr:colOff>
                <xdr:row>8</xdr:row>
                <xdr:rowOff>0</xdr:rowOff>
              </to>
            </anchor>
          </objectPr>
        </oleObject>
      </mc:Choice>
      <mc:Fallback>
        <oleObject progId="Word.Document.8" shapeId="9220" r:id="rId10"/>
      </mc:Fallback>
    </mc:AlternateContent>
    <mc:AlternateContent xmlns:mc="http://schemas.openxmlformats.org/markup-compatibility/2006">
      <mc:Choice Requires="x14">
        <oleObject progId="Word.Document.8" shapeId="9221" r:id="rId12">
          <objectPr defaultSize="0" r:id="rId13">
            <anchor moveWithCells="1">
              <from>
                <xdr:col>1</xdr:col>
                <xdr:colOff>0</xdr:colOff>
                <xdr:row>8</xdr:row>
                <xdr:rowOff>0</xdr:rowOff>
              </from>
              <to>
                <xdr:col>1</xdr:col>
                <xdr:colOff>1000125</xdr:colOff>
                <xdr:row>8</xdr:row>
                <xdr:rowOff>1209675</xdr:rowOff>
              </to>
            </anchor>
          </objectPr>
        </oleObject>
      </mc:Choice>
      <mc:Fallback>
        <oleObject progId="Word.Document.8" shapeId="9221" r:id="rId12"/>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7"/>
  <sheetViews>
    <sheetView showRowColHeaders="0" workbookViewId="0">
      <selection activeCell="B1" sqref="B1"/>
    </sheetView>
  </sheetViews>
  <sheetFormatPr defaultColWidth="0" defaultRowHeight="14.25" x14ac:dyDescent="0.15"/>
  <cols>
    <col min="1" max="1" width="2.375" customWidth="1"/>
    <col min="2" max="2" width="13.5" customWidth="1"/>
    <col min="3" max="3" width="45.375" customWidth="1"/>
    <col min="4" max="4" width="4" customWidth="1"/>
  </cols>
  <sheetData>
    <row r="1" spans="2:3" ht="7.5" customHeight="1" x14ac:dyDescent="0.15"/>
    <row r="2" spans="2:3" x14ac:dyDescent="0.15">
      <c r="C2" t="s">
        <v>537</v>
      </c>
    </row>
    <row r="3" spans="2:3" ht="8.25" customHeight="1" x14ac:dyDescent="0.15"/>
    <row r="4" spans="2:3" x14ac:dyDescent="0.15">
      <c r="B4" t="s">
        <v>482</v>
      </c>
      <c r="C4" t="s">
        <v>538</v>
      </c>
    </row>
    <row r="5" spans="2:3" ht="99" customHeight="1" x14ac:dyDescent="0.15">
      <c r="C5" s="70" t="s">
        <v>539</v>
      </c>
    </row>
    <row r="6" spans="2:3" ht="84" customHeight="1" x14ac:dyDescent="0.15">
      <c r="C6" s="70" t="s">
        <v>540</v>
      </c>
    </row>
    <row r="7" spans="2:3" ht="111" customHeight="1" x14ac:dyDescent="0.15">
      <c r="C7" s="70" t="s">
        <v>541</v>
      </c>
    </row>
    <row r="8" spans="2:3" ht="96.75" customHeight="1" x14ac:dyDescent="0.15">
      <c r="C8" s="70" t="s">
        <v>542</v>
      </c>
    </row>
    <row r="9" spans="2:3" ht="101.25" customHeight="1" x14ac:dyDescent="0.15">
      <c r="C9" s="70" t="s">
        <v>543</v>
      </c>
    </row>
    <row r="11" spans="2:3" x14ac:dyDescent="0.15">
      <c r="B11" t="s">
        <v>544</v>
      </c>
    </row>
    <row r="12" spans="2:3" ht="28.5" customHeight="1" x14ac:dyDescent="0.15">
      <c r="B12" s="234" t="s">
        <v>545</v>
      </c>
      <c r="C12" s="234"/>
    </row>
    <row r="13" spans="2:3" x14ac:dyDescent="0.15">
      <c r="B13" t="s">
        <v>546</v>
      </c>
    </row>
    <row r="14" spans="2:3" x14ac:dyDescent="0.15">
      <c r="B14" t="s">
        <v>547</v>
      </c>
    </row>
    <row r="16" spans="2:3" ht="33.75" customHeight="1" x14ac:dyDescent="0.15">
      <c r="B16" s="234" t="s">
        <v>548</v>
      </c>
      <c r="C16" s="234"/>
    </row>
    <row r="17" spans="2:2" x14ac:dyDescent="0.15">
      <c r="B17" t="s">
        <v>549</v>
      </c>
    </row>
  </sheetData>
  <sheetProtection password="CC27" sheet="1"/>
  <mergeCells count="2">
    <mergeCell ref="B12:C12"/>
    <mergeCell ref="B16:C16"/>
  </mergeCells>
  <phoneticPr fontId="14"/>
  <pageMargins left="0.75" right="0.75" top="1" bottom="1" header="0.51200000000000001" footer="0.51200000000000001"/>
  <pageSetup paperSize="9" orientation="portrait" horizontalDpi="4294967293" verticalDpi="0" r:id="rId1"/>
  <headerFooter alignWithMargins="0"/>
  <drawing r:id="rId2"/>
  <legacyDrawing r:id="rId3"/>
  <oleObjects>
    <mc:AlternateContent xmlns:mc="http://schemas.openxmlformats.org/markup-compatibility/2006">
      <mc:Choice Requires="x14">
        <oleObject progId="Word.Document.8" shapeId="10241" r:id="rId4">
          <objectPr defaultSize="0" r:id="rId5">
            <anchor moveWithCells="1">
              <from>
                <xdr:col>1</xdr:col>
                <xdr:colOff>0</xdr:colOff>
                <xdr:row>4</xdr:row>
                <xdr:rowOff>0</xdr:rowOff>
              </from>
              <to>
                <xdr:col>1</xdr:col>
                <xdr:colOff>1000125</xdr:colOff>
                <xdr:row>4</xdr:row>
                <xdr:rowOff>1209675</xdr:rowOff>
              </to>
            </anchor>
          </objectPr>
        </oleObject>
      </mc:Choice>
      <mc:Fallback>
        <oleObject progId="Word.Document.8" shapeId="10241" r:id="rId4"/>
      </mc:Fallback>
    </mc:AlternateContent>
    <mc:AlternateContent xmlns:mc="http://schemas.openxmlformats.org/markup-compatibility/2006">
      <mc:Choice Requires="x14">
        <oleObject progId="Word.Document.8" shapeId="10242" r:id="rId6">
          <objectPr defaultSize="0" r:id="rId7">
            <anchor moveWithCells="1">
              <from>
                <xdr:col>1</xdr:col>
                <xdr:colOff>0</xdr:colOff>
                <xdr:row>5</xdr:row>
                <xdr:rowOff>0</xdr:rowOff>
              </from>
              <to>
                <xdr:col>1</xdr:col>
                <xdr:colOff>1000125</xdr:colOff>
                <xdr:row>6</xdr:row>
                <xdr:rowOff>142875</xdr:rowOff>
              </to>
            </anchor>
          </objectPr>
        </oleObject>
      </mc:Choice>
      <mc:Fallback>
        <oleObject progId="Word.Document.8" shapeId="10242" r:id="rId6"/>
      </mc:Fallback>
    </mc:AlternateContent>
    <mc:AlternateContent xmlns:mc="http://schemas.openxmlformats.org/markup-compatibility/2006">
      <mc:Choice Requires="x14">
        <oleObject progId="Word.Document.8" shapeId="10243" r:id="rId8">
          <objectPr defaultSize="0" r:id="rId9">
            <anchor moveWithCells="1">
              <from>
                <xdr:col>1</xdr:col>
                <xdr:colOff>9525</xdr:colOff>
                <xdr:row>6</xdr:row>
                <xdr:rowOff>152400</xdr:rowOff>
              </from>
              <to>
                <xdr:col>1</xdr:col>
                <xdr:colOff>1009650</xdr:colOff>
                <xdr:row>6</xdr:row>
                <xdr:rowOff>1362075</xdr:rowOff>
              </to>
            </anchor>
          </objectPr>
        </oleObject>
      </mc:Choice>
      <mc:Fallback>
        <oleObject progId="Word.Document.8" shapeId="10243" r:id="rId8"/>
      </mc:Fallback>
    </mc:AlternateContent>
    <mc:AlternateContent xmlns:mc="http://schemas.openxmlformats.org/markup-compatibility/2006">
      <mc:Choice Requires="x14">
        <oleObject progId="Word.Document.8" shapeId="10244" r:id="rId10">
          <objectPr defaultSize="0" r:id="rId11">
            <anchor moveWithCells="1">
              <from>
                <xdr:col>1</xdr:col>
                <xdr:colOff>0</xdr:colOff>
                <xdr:row>7</xdr:row>
                <xdr:rowOff>0</xdr:rowOff>
              </from>
              <to>
                <xdr:col>1</xdr:col>
                <xdr:colOff>1000125</xdr:colOff>
                <xdr:row>7</xdr:row>
                <xdr:rowOff>1209675</xdr:rowOff>
              </to>
            </anchor>
          </objectPr>
        </oleObject>
      </mc:Choice>
      <mc:Fallback>
        <oleObject progId="Word.Document.8" shapeId="10244" r:id="rId10"/>
      </mc:Fallback>
    </mc:AlternateContent>
    <mc:AlternateContent xmlns:mc="http://schemas.openxmlformats.org/markup-compatibility/2006">
      <mc:Choice Requires="x14">
        <oleObject progId="Word.Document.8" shapeId="10245" r:id="rId12">
          <objectPr defaultSize="0" r:id="rId13">
            <anchor moveWithCells="1">
              <from>
                <xdr:col>1</xdr:col>
                <xdr:colOff>0</xdr:colOff>
                <xdr:row>8</xdr:row>
                <xdr:rowOff>0</xdr:rowOff>
              </from>
              <to>
                <xdr:col>1</xdr:col>
                <xdr:colOff>1000125</xdr:colOff>
                <xdr:row>8</xdr:row>
                <xdr:rowOff>1209675</xdr:rowOff>
              </to>
            </anchor>
          </objectPr>
        </oleObject>
      </mc:Choice>
      <mc:Fallback>
        <oleObject progId="Word.Document.8" shapeId="10245"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占い判定</vt:lpstr>
      <vt:lpstr>十二運星</vt:lpstr>
      <vt:lpstr>1白</vt:lpstr>
      <vt:lpstr>2黒</vt:lpstr>
      <vt:lpstr>3碧</vt:lpstr>
      <vt:lpstr>4緑</vt:lpstr>
      <vt:lpstr>5黄</vt:lpstr>
      <vt:lpstr>6白</vt:lpstr>
      <vt:lpstr>7赤</vt:lpstr>
      <vt:lpstr>8白</vt:lpstr>
      <vt:lpstr>9紫</vt:lpstr>
      <vt:lpstr>納音</vt:lpstr>
      <vt:lpstr>十二運星!TABLE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九星気学</dc:title>
  <dc:creator>Tokoro</dc:creator>
  <cp:lastModifiedBy>所　輝美tokoroterumi</cp:lastModifiedBy>
  <cp:lastPrinted>2013-05-02T07:07:31Z</cp:lastPrinted>
  <dcterms:created xsi:type="dcterms:W3CDTF">2009-05-27T03:43:20Z</dcterms:created>
  <dcterms:modified xsi:type="dcterms:W3CDTF">2021-10-25T09:31:41Z</dcterms:modified>
</cp:coreProperties>
</file>