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drawings/drawing5.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drawings/drawing6.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7.xml" ContentType="application/vnd.openxmlformats-officedocument.drawing+xml"/>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drawings/drawing8.xml" ContentType="application/vnd.openxmlformats-officedocument.drawing+xml"/>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drawings/drawing9.xml" ContentType="application/vnd.openxmlformats-officedocument.drawing+xml"/>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drawings/drawing10.xml" ContentType="application/vnd.openxmlformats-officedocument.drawing+xml"/>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embeddings/oleObject41.bin" ContentType="application/vnd.openxmlformats-officedocument.oleObject"/>
  <Override PartName="/xl/embeddings/oleObject42.bin" ContentType="application/vnd.openxmlformats-officedocument.oleObject"/>
  <Override PartName="/xl/embeddings/oleObject43.bin" ContentType="application/vnd.openxmlformats-officedocument.oleObject"/>
  <Override PartName="/xl/drawings/drawing11.xml" ContentType="application/vnd.openxmlformats-officedocument.drawing+xml"/>
  <Override PartName="/xl/embeddings/oleObject44.bin" ContentType="application/vnd.openxmlformats-officedocument.oleObject"/>
  <Override PartName="/xl/embeddings/oleObject45.bin" ContentType="application/vnd.openxmlformats-officedocument.oleObject"/>
  <Override PartName="/xl/embeddings/oleObject46.bin" ContentType="application/vnd.openxmlformats-officedocument.oleObject"/>
  <Override PartName="/xl/embeddings/oleObject47.bin" ContentType="application/vnd.openxmlformats-officedocument.oleObject"/>
  <Override PartName="/xl/embeddings/oleObject4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9240" windowHeight="11610"/>
  </bookViews>
  <sheets>
    <sheet name="占い判定" sheetId="1" r:id="rId1"/>
    <sheet name="十二運星" sheetId="3" r:id="rId2"/>
    <sheet name="1白" sheetId="4" r:id="rId3"/>
    <sheet name="2黒" sheetId="5" r:id="rId4"/>
    <sheet name="3碧" sheetId="6" r:id="rId5"/>
    <sheet name="4緑" sheetId="7" r:id="rId6"/>
    <sheet name="5黄" sheetId="8" r:id="rId7"/>
    <sheet name="6白" sheetId="9" r:id="rId8"/>
    <sheet name="7赤" sheetId="10" r:id="rId9"/>
    <sheet name="8白" sheetId="11" r:id="rId10"/>
    <sheet name="9紫" sheetId="12" r:id="rId11"/>
    <sheet name="納音" sheetId="2" state="hidden" r:id="rId12"/>
  </sheets>
  <definedNames>
    <definedName name="_xlnm._FilterDatabase" localSheetId="11" hidden="1">納音!$B$2:$N$62</definedName>
    <definedName name="TABLE" localSheetId="1">十二運星!$C$45:$O$59</definedName>
  </definedNames>
  <calcPr calcId="145621"/>
</workbook>
</file>

<file path=xl/calcChain.xml><?xml version="1.0" encoding="utf-8"?>
<calcChain xmlns="http://schemas.openxmlformats.org/spreadsheetml/2006/main">
  <c r="Q5" i="1" l="1"/>
  <c r="F7" i="1" s="1"/>
  <c r="C9" i="1"/>
  <c r="F9" i="1"/>
  <c r="AN10" i="1"/>
  <c r="AN13" i="1"/>
  <c r="R11" i="1"/>
  <c r="B21" i="1"/>
  <c r="C25" i="1"/>
  <c r="E21" i="1"/>
  <c r="F23" i="1"/>
  <c r="AN26" i="1"/>
  <c r="AN30" i="1"/>
  <c r="Q28" i="1"/>
  <c r="AN29" i="1"/>
  <c r="R27" i="1"/>
  <c r="AN33" i="1"/>
  <c r="Q30" i="1"/>
  <c r="Q33" i="1"/>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Q29" i="1"/>
  <c r="Q31" i="1"/>
  <c r="R16" i="1"/>
  <c r="R15" i="1"/>
  <c r="R32" i="1"/>
  <c r="Q32" i="1"/>
  <c r="R31" i="1"/>
  <c r="O25" i="1"/>
  <c r="O24" i="1"/>
  <c r="AN32" i="1"/>
  <c r="R29" i="1"/>
  <c r="AN17" i="1"/>
  <c r="R14" i="1"/>
  <c r="C13" i="1"/>
  <c r="AN16" i="1"/>
  <c r="R13" i="1"/>
  <c r="AN14" i="1"/>
  <c r="R12" i="1"/>
  <c r="T29" i="1"/>
  <c r="F12" i="1"/>
  <c r="F10" i="1"/>
  <c r="R30" i="1"/>
  <c r="F22" i="1"/>
  <c r="R28" i="1"/>
  <c r="F11" i="1"/>
  <c r="F25" i="1"/>
  <c r="F21" i="1"/>
  <c r="AB13" i="1"/>
  <c r="Z12" i="1"/>
  <c r="X13" i="1"/>
  <c r="AD14" i="1"/>
  <c r="X14" i="1"/>
  <c r="Z11" i="1"/>
  <c r="V13" i="1"/>
  <c r="Z13" i="1"/>
  <c r="AB11" i="1"/>
  <c r="Z15" i="1"/>
  <c r="AB15" i="1"/>
  <c r="V14" i="1"/>
  <c r="AD12" i="1"/>
  <c r="V12" i="1"/>
  <c r="X15" i="1"/>
  <c r="V11" i="1"/>
  <c r="AD13" i="1"/>
  <c r="X12" i="1"/>
  <c r="AB12" i="1"/>
  <c r="AD15" i="1"/>
  <c r="AB14" i="1"/>
  <c r="AD11" i="1"/>
  <c r="V15" i="1"/>
  <c r="AB61" i="1"/>
  <c r="C15" i="1"/>
  <c r="X11" i="1"/>
  <c r="C10" i="1"/>
  <c r="Z14" i="1"/>
  <c r="C26" i="1"/>
  <c r="C22" i="1"/>
  <c r="V24" i="1"/>
  <c r="C27" i="1"/>
  <c r="C23" i="1"/>
  <c r="C21" i="1"/>
  <c r="AB21" i="1"/>
  <c r="C11" i="1"/>
  <c r="C12" i="1"/>
  <c r="S13" i="1"/>
  <c r="V21" i="1"/>
  <c r="X20" i="1"/>
  <c r="AB22" i="1"/>
  <c r="AB24" i="1"/>
  <c r="AD22" i="1"/>
  <c r="F13" i="1"/>
  <c r="E27" i="1"/>
  <c r="F26" i="1"/>
  <c r="X22" i="1"/>
  <c r="AD20" i="1"/>
  <c r="X24" i="1"/>
  <c r="V20" i="1"/>
  <c r="X21" i="1"/>
  <c r="AD23" i="1"/>
  <c r="Z22" i="1"/>
  <c r="AB20" i="1"/>
  <c r="AD21" i="1"/>
  <c r="V16" i="1"/>
  <c r="AC61" i="1"/>
  <c r="F15" i="1"/>
  <c r="AD24" i="1"/>
  <c r="AB23" i="1"/>
  <c r="Z23" i="1"/>
  <c r="Z20" i="1"/>
  <c r="X23" i="1"/>
  <c r="V23" i="1"/>
  <c r="Z21" i="1"/>
  <c r="Z24" i="1"/>
  <c r="V22" i="1"/>
  <c r="AD16" i="1"/>
  <c r="Z16" i="1"/>
  <c r="X16" i="1"/>
  <c r="AB16" i="1"/>
  <c r="V25" i="1"/>
  <c r="Z25" i="1"/>
  <c r="AD25" i="1"/>
  <c r="AB25" i="1"/>
  <c r="I7" i="1"/>
  <c r="I14" i="1"/>
  <c r="X25" i="1"/>
  <c r="AE25" i="1"/>
  <c r="O27" i="1"/>
  <c r="AE16" i="1"/>
  <c r="O26" i="1"/>
  <c r="I11" i="1"/>
  <c r="I8" i="1"/>
  <c r="I12" i="1"/>
  <c r="I13" i="1"/>
  <c r="I10" i="1"/>
  <c r="I9" i="1"/>
  <c r="K8" i="1"/>
  <c r="K9" i="1"/>
  <c r="K13" i="1"/>
  <c r="K12" i="1"/>
  <c r="K11" i="1"/>
  <c r="K10" i="1"/>
  <c r="C7" i="1" l="1"/>
  <c r="P5" i="1" s="1"/>
</calcChain>
</file>

<file path=xl/sharedStrings.xml><?xml version="1.0" encoding="utf-8"?>
<sst xmlns="http://schemas.openxmlformats.org/spreadsheetml/2006/main" count="1576" uniqueCount="951">
  <si>
    <t>生まれた年月日の入力は半角で昭和はSを平成はHから区切はﾄﾞｯﾄで</t>
  </si>
  <si>
    <t>大  吉</t>
  </si>
  <si>
    <t>大 吉</t>
  </si>
  <si>
    <t>中  吉</t>
  </si>
  <si>
    <t>中 吉</t>
  </si>
  <si>
    <t>同星</t>
  </si>
  <si>
    <t>小  吉</t>
  </si>
  <si>
    <t>小 吉</t>
  </si>
  <si>
    <t>吉凶名</t>
  </si>
  <si>
    <t>数値</t>
  </si>
  <si>
    <t>名前</t>
  </si>
  <si>
    <t>年星吉1</t>
  </si>
  <si>
    <t>年星吉2</t>
  </si>
  <si>
    <t>年星吉3</t>
  </si>
  <si>
    <t>年星凶1</t>
  </si>
  <si>
    <t>年星凶2</t>
  </si>
  <si>
    <t>小  凶</t>
  </si>
  <si>
    <t>小 凶</t>
  </si>
  <si>
    <t>年  星</t>
  </si>
  <si>
    <t>水星</t>
  </si>
  <si>
    <t>中  凶</t>
  </si>
  <si>
    <t>中 凶</t>
  </si>
  <si>
    <t>月  星</t>
  </si>
  <si>
    <t>木星</t>
  </si>
  <si>
    <t>Ａグループ</t>
  </si>
  <si>
    <t>大  凶</t>
  </si>
  <si>
    <t>大 凶</t>
  </si>
  <si>
    <t>年干支</t>
  </si>
  <si>
    <t>火星</t>
  </si>
  <si>
    <t>月干支</t>
  </si>
  <si>
    <t>土星</t>
  </si>
  <si>
    <t>日干支</t>
  </si>
  <si>
    <t>金星</t>
  </si>
  <si>
    <t>日  星</t>
  </si>
  <si>
    <t>年星</t>
  </si>
  <si>
    <t>月星吉1</t>
  </si>
  <si>
    <t>傾  斜</t>
  </si>
  <si>
    <t>sum</t>
  </si>
  <si>
    <t>月星吉2</t>
  </si>
  <si>
    <t>月星吉3</t>
  </si>
  <si>
    <t>月星凶1</t>
  </si>
  <si>
    <t>月星凶2</t>
  </si>
  <si>
    <t>年 号</t>
  </si>
  <si>
    <t>干支三合</t>
  </si>
  <si>
    <t>影 響</t>
  </si>
  <si>
    <t>干支破</t>
  </si>
  <si>
    <t>星の影響は年を重ねるごとに年の星の影響が強くなります。</t>
  </si>
  <si>
    <t>三合</t>
  </si>
  <si>
    <t>破</t>
  </si>
  <si>
    <t>年</t>
  </si>
  <si>
    <t>月</t>
  </si>
  <si>
    <t>コピー先o8to024</t>
  </si>
  <si>
    <t>一白水星年</t>
  </si>
  <si>
    <t>一白水星月</t>
  </si>
  <si>
    <t>二黒土星年</t>
  </si>
  <si>
    <t>二黒土星月</t>
  </si>
  <si>
    <t>三碧木星年</t>
  </si>
  <si>
    <t>三碧木星月</t>
  </si>
  <si>
    <t>四緑木星年</t>
  </si>
  <si>
    <t>四緑木星月</t>
  </si>
  <si>
    <t>五黄土星年</t>
  </si>
  <si>
    <t>五黄土星月</t>
  </si>
  <si>
    <t>六白金星年</t>
  </si>
  <si>
    <t>六白金星月</t>
  </si>
  <si>
    <t>七赤金星年</t>
  </si>
  <si>
    <t>七赤金星月</t>
  </si>
  <si>
    <t>八白土星年</t>
  </si>
  <si>
    <t>八白土星月</t>
  </si>
  <si>
    <t>九紫火星年</t>
  </si>
  <si>
    <t>九紫火星月</t>
  </si>
  <si>
    <t>子日</t>
  </si>
  <si>
    <t>子月</t>
  </si>
  <si>
    <t>丑日</t>
  </si>
  <si>
    <t>丑月</t>
  </si>
  <si>
    <t>寅日</t>
  </si>
  <si>
    <t>寅月</t>
  </si>
  <si>
    <t>卯日</t>
  </si>
  <si>
    <t>卯月</t>
  </si>
  <si>
    <t>辰日</t>
  </si>
  <si>
    <t>辰月</t>
  </si>
  <si>
    <t>巳日</t>
  </si>
  <si>
    <t>巳月</t>
  </si>
  <si>
    <t>午日</t>
  </si>
  <si>
    <t>午月</t>
  </si>
  <si>
    <t>未日</t>
  </si>
  <si>
    <t>未月</t>
  </si>
  <si>
    <t>申日</t>
  </si>
  <si>
    <t>申月</t>
  </si>
  <si>
    <t>酉日</t>
  </si>
  <si>
    <t>酉月</t>
  </si>
  <si>
    <t>戌日</t>
  </si>
  <si>
    <t>戌月</t>
  </si>
  <si>
    <t>亥日</t>
  </si>
  <si>
    <t>亥月</t>
  </si>
  <si>
    <t>月の相性</t>
    <rPh sb="0" eb="1">
      <t>ツキ</t>
    </rPh>
    <phoneticPr fontId="15"/>
  </si>
  <si>
    <t>年の三合</t>
    <rPh sb="0" eb="1">
      <t>ネン</t>
    </rPh>
    <rPh sb="2" eb="4">
      <t>サンゴウ</t>
    </rPh>
    <phoneticPr fontId="15"/>
  </si>
  <si>
    <t>年の破</t>
    <rPh sb="0" eb="1">
      <t>ネン</t>
    </rPh>
    <rPh sb="2" eb="3">
      <t>ハ</t>
    </rPh>
    <phoneticPr fontId="15"/>
  </si>
  <si>
    <t>コピーは禁止</t>
    <rPh sb="4" eb="6">
      <t>キンシ</t>
    </rPh>
    <phoneticPr fontId="15"/>
  </si>
  <si>
    <t>数値は傾斜法の性格を出力しています。</t>
    <rPh sb="0" eb="2">
      <t>スウチ</t>
    </rPh>
    <rPh sb="3" eb="5">
      <t>ケイシャ</t>
    </rPh>
    <rPh sb="5" eb="6">
      <t>ホウ</t>
    </rPh>
    <rPh sb="7" eb="9">
      <t>セイカク</t>
    </rPh>
    <rPh sb="10" eb="12">
      <t>シュツリョク</t>
    </rPh>
    <phoneticPr fontId="15"/>
  </si>
  <si>
    <t>甲</t>
  </si>
  <si>
    <t>乙</t>
  </si>
  <si>
    <t>丙</t>
  </si>
  <si>
    <t>丁</t>
  </si>
  <si>
    <t>戊</t>
  </si>
  <si>
    <t>己</t>
  </si>
  <si>
    <t>庚</t>
  </si>
  <si>
    <t>辛</t>
  </si>
  <si>
    <t>壬</t>
  </si>
  <si>
    <t>癸</t>
  </si>
  <si>
    <t>子</t>
  </si>
  <si>
    <t>丑</t>
  </si>
  <si>
    <t>寅</t>
  </si>
  <si>
    <t>卯</t>
  </si>
  <si>
    <t>辰</t>
  </si>
  <si>
    <t>巳</t>
  </si>
  <si>
    <t>午</t>
  </si>
  <si>
    <t>未</t>
  </si>
  <si>
    <t>申</t>
  </si>
  <si>
    <t>酉</t>
  </si>
  <si>
    <t>戌</t>
  </si>
  <si>
    <t>亥</t>
  </si>
  <si>
    <t>甲子</t>
  </si>
  <si>
    <t>チーター</t>
    <phoneticPr fontId="18"/>
  </si>
  <si>
    <t>状況対応型</t>
    <rPh sb="0" eb="2">
      <t>ジョウキョウ</t>
    </rPh>
    <rPh sb="2" eb="4">
      <t>タイオウ</t>
    </rPh>
    <rPh sb="4" eb="5">
      <t>ガタ</t>
    </rPh>
    <phoneticPr fontId="18"/>
  </si>
  <si>
    <t>自分軸</t>
    <rPh sb="0" eb="2">
      <t>ジブン</t>
    </rPh>
    <rPh sb="2" eb="3">
      <t>ジク</t>
    </rPh>
    <phoneticPr fontId="18"/>
  </si>
  <si>
    <t>太陽</t>
    <rPh sb="0" eb="2">
      <t>タイヨウ</t>
    </rPh>
    <phoneticPr fontId="18"/>
  </si>
  <si>
    <t>海中金</t>
  </si>
  <si>
    <t>かいちゅうきん</t>
  </si>
  <si>
    <t xml:space="preserve">海中に沈んでいる金。秘めた才能を持っている。しかし、その金を海中から引き揚げないと、すなわち、自分を表に出さないとその能力は発揮されない。 </t>
  </si>
  <si>
    <t>乙丑</t>
  </si>
  <si>
    <t>たぬき</t>
    <phoneticPr fontId="18"/>
  </si>
  <si>
    <t>状況対応型</t>
    <rPh sb="0" eb="2">
      <t>ジョウキョウ</t>
    </rPh>
    <rPh sb="2" eb="4">
      <t>タイオウ</t>
    </rPh>
    <rPh sb="4" eb="5">
      <t>ガタ</t>
    </rPh>
    <phoneticPr fontId="18"/>
  </si>
  <si>
    <t>相手軸</t>
    <rPh sb="0" eb="2">
      <t>アイテ</t>
    </rPh>
    <rPh sb="2" eb="3">
      <t>ジク</t>
    </rPh>
    <phoneticPr fontId="18"/>
  </si>
  <si>
    <t>新月</t>
    <rPh sb="0" eb="2">
      <t>シンゲツ</t>
    </rPh>
    <phoneticPr fontId="18"/>
  </si>
  <si>
    <t>丙寅</t>
  </si>
  <si>
    <t>さる</t>
    <phoneticPr fontId="18"/>
  </si>
  <si>
    <t>目標指向型</t>
    <rPh sb="0" eb="2">
      <t>モクヒョウ</t>
    </rPh>
    <rPh sb="2" eb="5">
      <t>シコウガタ</t>
    </rPh>
    <phoneticPr fontId="18"/>
  </si>
  <si>
    <t>自分軸</t>
    <rPh sb="0" eb="2">
      <t>ジブン</t>
    </rPh>
    <rPh sb="2" eb="3">
      <t>ジク</t>
    </rPh>
    <phoneticPr fontId="18"/>
  </si>
  <si>
    <t>地球</t>
    <rPh sb="0" eb="2">
      <t>チキュウ</t>
    </rPh>
    <phoneticPr fontId="18"/>
  </si>
  <si>
    <t>爐中火</t>
  </si>
  <si>
    <t>ろちゅうか</t>
  </si>
  <si>
    <t xml:space="preserve">炉の中の火。一定に制御された火力を保っている。温厚で、鋭い知性を持つ。ただし、小さな火のままで満足せず、向上心を持つ必要がある。 </t>
  </si>
  <si>
    <t>丁卯</t>
  </si>
  <si>
    <t>コアラ</t>
    <phoneticPr fontId="18"/>
  </si>
  <si>
    <t>戊辰</t>
  </si>
  <si>
    <t>黒ヒョウ</t>
    <rPh sb="0" eb="1">
      <t>クロ</t>
    </rPh>
    <phoneticPr fontId="18"/>
  </si>
  <si>
    <t>目標指向型</t>
    <rPh sb="0" eb="2">
      <t>モクヒョウ</t>
    </rPh>
    <rPh sb="2" eb="5">
      <t>シコウガタ</t>
    </rPh>
    <phoneticPr fontId="18"/>
  </si>
  <si>
    <t>相手軸</t>
    <rPh sb="0" eb="2">
      <t>アイテ</t>
    </rPh>
    <rPh sb="2" eb="3">
      <t>ジク</t>
    </rPh>
    <phoneticPr fontId="18"/>
  </si>
  <si>
    <t>満月</t>
    <rPh sb="0" eb="2">
      <t>マンゲツ</t>
    </rPh>
    <phoneticPr fontId="18"/>
  </si>
  <si>
    <t>大森木</t>
  </si>
  <si>
    <t>たいりんぼく</t>
  </si>
  <si>
    <t>大森林の中の木。目立たないが、安定で落ち着いた存在でバランス感覚に長け、激変することはないが、反面、日の当たらない陰の性格も併せ持つ。</t>
  </si>
  <si>
    <t>己巳</t>
  </si>
  <si>
    <t>トラ</t>
    <phoneticPr fontId="18"/>
  </si>
  <si>
    <t>庚午</t>
  </si>
  <si>
    <t>チーター</t>
    <phoneticPr fontId="18"/>
  </si>
  <si>
    <t>状況対応型</t>
    <rPh sb="0" eb="2">
      <t>ジョウキョウ</t>
    </rPh>
    <rPh sb="2" eb="4">
      <t>タイオウ</t>
    </rPh>
    <rPh sb="4" eb="5">
      <t>ガタ</t>
    </rPh>
    <phoneticPr fontId="18"/>
  </si>
  <si>
    <t>路傍土</t>
  </si>
  <si>
    <t>ろぼうど</t>
  </si>
  <si>
    <t>辛未</t>
  </si>
  <si>
    <t>状況対応型</t>
    <rPh sb="0" eb="2">
      <t>ジョウキョウ</t>
    </rPh>
    <rPh sb="2" eb="4">
      <t>タイオウ</t>
    </rPh>
    <rPh sb="4" eb="5">
      <t>ガタ</t>
    </rPh>
    <phoneticPr fontId="18"/>
  </si>
  <si>
    <t>道路の傍らにある土。地味で何の変哲もなく見えるが、実は重要なもの。意思が強く、堅実に出世をするが、柔軟性に欠けるところがある。</t>
    <phoneticPr fontId="18"/>
  </si>
  <si>
    <t>壬申</t>
  </si>
  <si>
    <t>劔鋒金</t>
  </si>
  <si>
    <t>じんぼうきん</t>
  </si>
  <si>
    <t xml:space="preserve">剣や鋒（ほこ）に用いられる金属。切れ味鋭い才能を持ち、障害や妨害を切り捨てる。ただし、相手も傷つけてしまうことがあるので、争い事を生じやすい。 </t>
  </si>
  <si>
    <t>癸酉</t>
  </si>
  <si>
    <t>甲戌</t>
  </si>
  <si>
    <t>小鹿</t>
    <rPh sb="0" eb="2">
      <t>コジカ</t>
    </rPh>
    <phoneticPr fontId="18"/>
  </si>
  <si>
    <t>状況対応型</t>
    <rPh sb="0" eb="2">
      <t>ジョウキョウ</t>
    </rPh>
    <rPh sb="2" eb="4">
      <t>タイオウ</t>
    </rPh>
    <rPh sb="4" eb="5">
      <t>ガタ</t>
    </rPh>
    <phoneticPr fontId="18"/>
  </si>
  <si>
    <t>山頭火</t>
  </si>
  <si>
    <t>さんとうか</t>
  </si>
  <si>
    <t>山頂にて燃えさかる火。非常に目立った存在で、優れた知性を持ち、人を魅了する。ただし、制御を怠ると不用意に近づく者に危害をなす存在となりうるため注意。</t>
  </si>
  <si>
    <t>乙亥</t>
  </si>
  <si>
    <t>ぞう</t>
    <phoneticPr fontId="18"/>
  </si>
  <si>
    <t>状況対応型</t>
    <rPh sb="0" eb="2">
      <t>ジョウキョウ</t>
    </rPh>
    <rPh sb="2" eb="4">
      <t>タイオウ</t>
    </rPh>
    <rPh sb="4" eb="5">
      <t>ガタ</t>
    </rPh>
    <phoneticPr fontId="18"/>
  </si>
  <si>
    <t>丙子</t>
  </si>
  <si>
    <t>おおかみ</t>
    <phoneticPr fontId="18"/>
  </si>
  <si>
    <t>澗下水</t>
  </si>
  <si>
    <t>かんかすい</t>
  </si>
  <si>
    <t>谷川の急流を流れる水。活発で勢いがあり、一度目標を定めて努力するとすばらしい才能を発揮する。ただし、気性が激しいため、人と対立しやすいきらいがある。</t>
  </si>
  <si>
    <t>丁丑</t>
  </si>
  <si>
    <t>ひつじ</t>
    <phoneticPr fontId="18"/>
  </si>
  <si>
    <t>かんかすい</t>
    <phoneticPr fontId="18"/>
  </si>
  <si>
    <t>戊寅</t>
  </si>
  <si>
    <t>城頭土</t>
  </si>
  <si>
    <t>じょうとうど</t>
  </si>
  <si>
    <t>城頭から見える土地。発展し、繁栄していく可能性を秘めているため、努力次第で成功をする。反面、特殊な場所だけにプライドが高く、理想に乏しい面もある。</t>
  </si>
  <si>
    <t>己卯</t>
  </si>
  <si>
    <t>庚辰</t>
  </si>
  <si>
    <t>小鹿</t>
    <rPh sb="0" eb="2">
      <t>コジカ</t>
    </rPh>
    <phoneticPr fontId="18"/>
  </si>
  <si>
    <t>状況対応型</t>
    <rPh sb="0" eb="2">
      <t>ジョウキョウ</t>
    </rPh>
    <rPh sb="2" eb="4">
      <t>タイオウ</t>
    </rPh>
    <rPh sb="4" eb="5">
      <t>ガタ</t>
    </rPh>
    <phoneticPr fontId="18"/>
  </si>
  <si>
    <t>白鑞金</t>
  </si>
  <si>
    <t>はくろうきん</t>
  </si>
  <si>
    <t>錫（すず）のこと。金属でありながら柔軟であり、臨機応変に姿を変えることができる。自分の特徴を見失わず、自信を持つことが大切である。</t>
  </si>
  <si>
    <t>辛巳</t>
  </si>
  <si>
    <t>状況対応型</t>
    <rPh sb="0" eb="2">
      <t>ジョウキョウ</t>
    </rPh>
    <rPh sb="2" eb="4">
      <t>タイオウ</t>
    </rPh>
    <rPh sb="4" eb="5">
      <t>ガタ</t>
    </rPh>
    <phoneticPr fontId="18"/>
  </si>
  <si>
    <t>はくろうきん</t>
    <phoneticPr fontId="18"/>
  </si>
  <si>
    <t>壬午</t>
  </si>
  <si>
    <t>揚柳木</t>
  </si>
  <si>
    <t>ようりゅうぼく</t>
  </si>
  <si>
    <t xml:space="preserve">柳の木のこと。向上心は旺盛だが、流れに逆らわず、従順で素直な面を持つ。自分が先頭に立つよりも他人のサポートをすることで成功する。 </t>
  </si>
  <si>
    <t>癸未</t>
  </si>
  <si>
    <t>ようりゅうぼく</t>
    <phoneticPr fontId="18"/>
  </si>
  <si>
    <t>甲申</t>
  </si>
  <si>
    <t>ペガサス</t>
    <phoneticPr fontId="18"/>
  </si>
  <si>
    <t>状況対応型</t>
    <rPh sb="0" eb="2">
      <t>ジョウキョウ</t>
    </rPh>
    <rPh sb="2" eb="4">
      <t>タイオウ</t>
    </rPh>
    <rPh sb="4" eb="5">
      <t>ガタ</t>
    </rPh>
    <phoneticPr fontId="18"/>
  </si>
  <si>
    <t>井泉水</t>
  </si>
  <si>
    <t>いせんすい</t>
    <phoneticPr fontId="18"/>
  </si>
  <si>
    <t>地下から湧き出る井水。日照りでも枯れることの無い豊かさと穏やかさを持つ。ただし、大きな度量は望めないため、専門的な分野で努力する方が良い。</t>
  </si>
  <si>
    <t>乙酉</t>
  </si>
  <si>
    <t>状況対応型</t>
    <rPh sb="0" eb="2">
      <t>ジョウキョウ</t>
    </rPh>
    <rPh sb="2" eb="4">
      <t>タイオウ</t>
    </rPh>
    <rPh sb="4" eb="5">
      <t>ガタ</t>
    </rPh>
    <phoneticPr fontId="18"/>
  </si>
  <si>
    <t>井泉水</t>
    <phoneticPr fontId="18"/>
  </si>
  <si>
    <t>丙戌</t>
  </si>
  <si>
    <t>屋上土</t>
  </si>
  <si>
    <t>おくじょうど</t>
  </si>
  <si>
    <t xml:space="preserve">屋根の上の土。安定性があり、知的で精神的な面で優れている。反面、愛情や包容力に乏しく、積極性に欠けるところがある。柔軟性を取り入れると良い。 </t>
  </si>
  <si>
    <t>丁亥</t>
  </si>
  <si>
    <t>戊子</t>
  </si>
  <si>
    <t>霹靂火</t>
  </si>
  <si>
    <t>へきれきか</t>
  </si>
  <si>
    <t xml:space="preserve">激しい雷鳴、晴天の霹靂。明晰な頭脳を持ち、短期的な集中力に非常に長けている。感情や運気の起伏が激しく、忍耐に欠けるところがあるので注意。 </t>
  </si>
  <si>
    <t>己丑</t>
  </si>
  <si>
    <t>庚寅</t>
  </si>
  <si>
    <t>状況対応型</t>
    <rPh sb="0" eb="2">
      <t>ジョウキョウ</t>
    </rPh>
    <rPh sb="2" eb="4">
      <t>タイオウ</t>
    </rPh>
    <rPh sb="4" eb="5">
      <t>ガタ</t>
    </rPh>
    <phoneticPr fontId="18"/>
  </si>
  <si>
    <t>松柏木</t>
  </si>
  <si>
    <t>しょうはくぼく</t>
  </si>
  <si>
    <t>長命の常緑樹、松と柏の木。忍耐強くて節操が固く、自分の考えや信念を曲げない。そのため、周囲から浮いてしまうことがあるので注意。</t>
  </si>
  <si>
    <t>辛卯</t>
  </si>
  <si>
    <t>状況対応型</t>
    <rPh sb="0" eb="2">
      <t>ジョウキョウ</t>
    </rPh>
    <rPh sb="2" eb="4">
      <t>タイオウ</t>
    </rPh>
    <rPh sb="4" eb="5">
      <t>ガタ</t>
    </rPh>
    <phoneticPr fontId="18"/>
  </si>
  <si>
    <t>壬辰</t>
  </si>
  <si>
    <t>長流水</t>
  </si>
  <si>
    <t>ちょうりゅうすい</t>
  </si>
  <si>
    <t xml:space="preserve">大河の絶えること無い水流。多くの人々をまとめ、小さいことにこだわらない度量を持つが、マイペースのために思わぬ害をなすことがある。 </t>
  </si>
  <si>
    <t>癸巳</t>
  </si>
  <si>
    <t>甲午</t>
  </si>
  <si>
    <t>状況対応型</t>
    <rPh sb="0" eb="2">
      <t>ジョウキョウ</t>
    </rPh>
    <rPh sb="2" eb="4">
      <t>タイオウ</t>
    </rPh>
    <rPh sb="4" eb="5">
      <t>ガタ</t>
    </rPh>
    <phoneticPr fontId="18"/>
  </si>
  <si>
    <t>沙中金</t>
  </si>
  <si>
    <t>さちゅうきん</t>
  </si>
  <si>
    <t xml:space="preserve">砂の中に混ざっている金。内部にすばらしい才能を秘めているが、その才能を見出されて初めて活躍する。内気なところがあるので、積極的になるとよい。 </t>
  </si>
  <si>
    <t>乙未</t>
  </si>
  <si>
    <t>小鹿</t>
    <rPh sb="0" eb="2">
      <t>コジカ</t>
    </rPh>
    <phoneticPr fontId="18"/>
  </si>
  <si>
    <t>状況対応型</t>
    <rPh sb="0" eb="2">
      <t>ジョウキョウ</t>
    </rPh>
    <rPh sb="2" eb="4">
      <t>タイオウ</t>
    </rPh>
    <rPh sb="4" eb="5">
      <t>ガタ</t>
    </rPh>
    <phoneticPr fontId="18"/>
  </si>
  <si>
    <t>沙中金</t>
    <phoneticPr fontId="18"/>
  </si>
  <si>
    <t xml:space="preserve">砂の中に混ざっている金。内部にすばらしい才能を秘めているが、その才能を見出されて初めて活躍する。内気なところがあるので、積極的になるとよい。 </t>
    <phoneticPr fontId="18"/>
  </si>
  <si>
    <t>丙申</t>
  </si>
  <si>
    <t>山下火</t>
  </si>
  <si>
    <t>さんげか</t>
  </si>
  <si>
    <t xml:space="preserve">山裾で静かに燃える火。すばらしい潜在能力を持つが、それを発揮する機会に恵まれていないことが多い。機会を見出していくことによって充実する。 </t>
  </si>
  <si>
    <t>丁酉</t>
  </si>
  <si>
    <t>戊戌</t>
  </si>
  <si>
    <t>平地木</t>
  </si>
  <si>
    <t>へいちぼく</t>
  </si>
  <si>
    <t xml:space="preserve">平地に立っている木。ある程度は恵まれた環境で、平穏無事ではあるが、競合するものがないため、大樹には育たず、向上心や覇気に欠けるところがある。 </t>
  </si>
  <si>
    <t>己亥</t>
  </si>
  <si>
    <t>庚子</t>
  </si>
  <si>
    <t>状況対応型</t>
    <rPh sb="0" eb="2">
      <t>ジョウキョウ</t>
    </rPh>
    <rPh sb="2" eb="4">
      <t>タイオウ</t>
    </rPh>
    <rPh sb="4" eb="5">
      <t>ガタ</t>
    </rPh>
    <phoneticPr fontId="18"/>
  </si>
  <si>
    <t>壁上土</t>
  </si>
  <si>
    <t>へきじょうど</t>
  </si>
  <si>
    <t xml:space="preserve">壁に塗られた土。頑固なまでの不動の精神力を持ち、物事をやり遂げていく。遊び心に欠けるため、心の余裕や柔軟性を持つとよい。 </t>
  </si>
  <si>
    <t>辛丑</t>
  </si>
  <si>
    <t>小鹿</t>
    <rPh sb="0" eb="2">
      <t>コジカ</t>
    </rPh>
    <phoneticPr fontId="18"/>
  </si>
  <si>
    <t>状況対応型</t>
    <rPh sb="0" eb="2">
      <t>ジョウキョウ</t>
    </rPh>
    <rPh sb="2" eb="4">
      <t>タイオウ</t>
    </rPh>
    <rPh sb="4" eb="5">
      <t>ガタ</t>
    </rPh>
    <phoneticPr fontId="18"/>
  </si>
  <si>
    <t>壬寅</t>
  </si>
  <si>
    <t>金箔金</t>
  </si>
  <si>
    <t>きんぱくきん</t>
  </si>
  <si>
    <t xml:space="preserve">金箔になった金。他の人を輝かせ、長所を引き出す能力がある。しかし、自分自身の本質も金であることを忘れず、地力をつけていかなければならない。 </t>
  </si>
  <si>
    <t>癸卯</t>
  </si>
  <si>
    <t>さる</t>
    <phoneticPr fontId="18"/>
  </si>
  <si>
    <t>目標指向型</t>
    <rPh sb="0" eb="2">
      <t>モクヒョウ</t>
    </rPh>
    <rPh sb="2" eb="5">
      <t>シコウガタ</t>
    </rPh>
    <phoneticPr fontId="18"/>
  </si>
  <si>
    <t>甲辰</t>
  </si>
  <si>
    <t>たぬき</t>
    <phoneticPr fontId="18"/>
  </si>
  <si>
    <t>状況対応型</t>
    <rPh sb="0" eb="2">
      <t>ジョウキョウ</t>
    </rPh>
    <rPh sb="2" eb="4">
      <t>タイオウ</t>
    </rPh>
    <rPh sb="4" eb="5">
      <t>ガタ</t>
    </rPh>
    <phoneticPr fontId="18"/>
  </si>
  <si>
    <t>覆燈火</t>
  </si>
  <si>
    <t>ふくとうか</t>
  </si>
  <si>
    <t xml:space="preserve">灯籠の灯りのように周囲を覆われた火。四方を照らす光にはなれないが、独自の分野において才能を発揮していく。積極性を持つとよい。 </t>
  </si>
  <si>
    <t>乙巳</t>
  </si>
  <si>
    <t>チーター</t>
    <phoneticPr fontId="18"/>
  </si>
  <si>
    <t>丙午</t>
  </si>
  <si>
    <t>トラ</t>
    <phoneticPr fontId="18"/>
  </si>
  <si>
    <t>天河水</t>
  </si>
  <si>
    <t>てんがすい</t>
  </si>
  <si>
    <t xml:space="preserve">天から降る雨や雪が集まった大河。万物を潤し、人のためにつくす、なくてはならない存在。ただし、気まぐれで移り気なところがあるため注意。 </t>
  </si>
  <si>
    <t>丁未</t>
  </si>
  <si>
    <t>黒ヒョウ</t>
    <rPh sb="0" eb="1">
      <t>クロ</t>
    </rPh>
    <phoneticPr fontId="18"/>
  </si>
  <si>
    <t>戊申</t>
  </si>
  <si>
    <t>コアラ</t>
    <phoneticPr fontId="18"/>
  </si>
  <si>
    <t>大駅土</t>
  </si>
  <si>
    <t>たいえきど</t>
  </si>
  <si>
    <t xml:space="preserve">人馬や荷物が集う街道の要所。理想より現実を重んじ、包容力を持つ。周りに人や物品などをひきつける力を持つが、それが良いものであるかどうかは別の話。 </t>
  </si>
  <si>
    <t>己酉</t>
  </si>
  <si>
    <t>大駅土</t>
    <phoneticPr fontId="18"/>
  </si>
  <si>
    <t>たいえきど</t>
    <phoneticPr fontId="18"/>
  </si>
  <si>
    <t>庚戌</t>
  </si>
  <si>
    <t>釼釧金</t>
  </si>
  <si>
    <t>さいせんきん</t>
  </si>
  <si>
    <t>かんざしとなった金。場を明るく華やかにし、また人をまとめる能力を持つ。表面と内面が異なることが多く、それが欠点になってしまうこともある。</t>
  </si>
  <si>
    <t>辛亥</t>
  </si>
  <si>
    <t>壬子</t>
  </si>
  <si>
    <t>桑柘木</t>
  </si>
  <si>
    <t>そうしゃくもく</t>
  </si>
  <si>
    <t xml:space="preserve">桑の木。人々にとって有用な存在で、若いうちに苦労をすればするほど晩年になって運気が上昇していくため、若いうちの苦労は厭わないことが重要である。 </t>
  </si>
  <si>
    <t>癸丑</t>
  </si>
  <si>
    <t>甲寅</t>
  </si>
  <si>
    <t>ライオン</t>
    <phoneticPr fontId="18"/>
  </si>
  <si>
    <t>大渓水</t>
  </si>
  <si>
    <t>だいけいすい</t>
  </si>
  <si>
    <t xml:space="preserve">渓谷を流れる水。澄んだ心を持ち、時間をかけ、ゆっくりだが着実に成果を出していく。しかし、全てを包みこむような度量には欠ける。 </t>
  </si>
  <si>
    <t>乙卯</t>
  </si>
  <si>
    <t>大渓水</t>
    <phoneticPr fontId="18"/>
  </si>
  <si>
    <t>丙辰</t>
  </si>
  <si>
    <t>黒ヒョウ</t>
    <rPh sb="0" eb="1">
      <t>クロ</t>
    </rPh>
    <phoneticPr fontId="18"/>
  </si>
  <si>
    <t>砂中土</t>
  </si>
  <si>
    <t>さちゅうど</t>
  </si>
  <si>
    <t>砂の中に混ざった土。知的で精神的な面に優れているが、その能力は砂の中に埋もれてしまい、包容力や粘りに欠ける面もある。</t>
  </si>
  <si>
    <t>丁巳</t>
  </si>
  <si>
    <t>戊午</t>
  </si>
  <si>
    <t>天上火</t>
  </si>
  <si>
    <t>てんじょうか</t>
  </si>
  <si>
    <t>天に昇っている太陽。行動力や活力に長けているため、人の上に立ち、尊敬をされる。ただ、高慢で押しつけがましい面があるため注意</t>
  </si>
  <si>
    <t>己未</t>
  </si>
  <si>
    <t>庚申</t>
  </si>
  <si>
    <t>柘榴木</t>
  </si>
  <si>
    <t>ざくろぼく</t>
  </si>
  <si>
    <t>ザクロの木。見かけは悪いが内面は充実している。一見つきあいにくそうに見えるが、実際につきあってみるといい面が見えてくる。</t>
  </si>
  <si>
    <t>辛酉</t>
  </si>
  <si>
    <t>ザクロの木。見かけは悪いが内面は充実している。一見つきあいにくそうに見えるが、実際につきあってみるといい面が見えてくる。</t>
    <phoneticPr fontId="18"/>
  </si>
  <si>
    <t>壬戌</t>
  </si>
  <si>
    <t>大海水</t>
  </si>
  <si>
    <t>たいかいすい</t>
  </si>
  <si>
    <t xml:space="preserve">すべての水が流れこむ大海。とても大きな包容力を持ち、豊かな感受性を持つ。凪に見えても急に荒れ狂うように、容易に底が見えない面もある </t>
  </si>
  <si>
    <t>癸亥</t>
  </si>
  <si>
    <t>長生</t>
    <rPh sb="0" eb="2">
      <t>チョウセイ</t>
    </rPh>
    <phoneticPr fontId="18"/>
  </si>
  <si>
    <t>気分や</t>
    <rPh sb="0" eb="2">
      <t>キブン</t>
    </rPh>
    <phoneticPr fontId="18"/>
  </si>
  <si>
    <t>どっしりとした</t>
    <phoneticPr fontId="18"/>
  </si>
  <si>
    <t>守りの</t>
    <rPh sb="0" eb="1">
      <t>マモ</t>
    </rPh>
    <phoneticPr fontId="18"/>
  </si>
  <si>
    <t>大きな志</t>
    <rPh sb="0" eb="1">
      <t>オオ</t>
    </rPh>
    <rPh sb="3" eb="4">
      <t>ココロザシ</t>
    </rPh>
    <phoneticPr fontId="18"/>
  </si>
  <si>
    <t>尽くす</t>
    <rPh sb="0" eb="1">
      <t>ツ</t>
    </rPh>
    <phoneticPr fontId="18"/>
  </si>
  <si>
    <t>沐浴</t>
    <rPh sb="0" eb="2">
      <t>モクヨク</t>
    </rPh>
    <phoneticPr fontId="18"/>
  </si>
  <si>
    <t>長距離ランナー</t>
    <rPh sb="0" eb="3">
      <t>チョウキョリ</t>
    </rPh>
    <phoneticPr fontId="18"/>
  </si>
  <si>
    <t>全力疾走する</t>
    <rPh sb="0" eb="2">
      <t>ゼンリョク</t>
    </rPh>
    <rPh sb="2" eb="4">
      <t>シッソウ</t>
    </rPh>
    <phoneticPr fontId="18"/>
  </si>
  <si>
    <t>品格のある</t>
    <rPh sb="0" eb="2">
      <t>ヒンカク</t>
    </rPh>
    <phoneticPr fontId="18"/>
  </si>
  <si>
    <t>冠帯</t>
    <rPh sb="0" eb="1">
      <t>カン</t>
    </rPh>
    <rPh sb="1" eb="2">
      <t>タイ</t>
    </rPh>
    <phoneticPr fontId="18"/>
  </si>
  <si>
    <t>情熱的な</t>
    <rPh sb="0" eb="3">
      <t>ジョウネツテキ</t>
    </rPh>
    <phoneticPr fontId="18"/>
  </si>
  <si>
    <t>きどっら無い</t>
    <rPh sb="4" eb="5">
      <t>ナ</t>
    </rPh>
    <phoneticPr fontId="18"/>
  </si>
  <si>
    <t>束縛を嫌う</t>
    <rPh sb="0" eb="2">
      <t>ソクバク</t>
    </rPh>
    <rPh sb="3" eb="4">
      <t>キラ</t>
    </rPh>
    <phoneticPr fontId="18"/>
  </si>
  <si>
    <t>落ち込みの激しい</t>
    <rPh sb="0" eb="3">
      <t>オチコ</t>
    </rPh>
    <rPh sb="5" eb="6">
      <t>ハゲ</t>
    </rPh>
    <phoneticPr fontId="18"/>
  </si>
  <si>
    <t>健禄</t>
    <rPh sb="0" eb="1">
      <t>ケン</t>
    </rPh>
    <rPh sb="1" eb="2">
      <t>ロク</t>
    </rPh>
    <phoneticPr fontId="18"/>
  </si>
  <si>
    <t>統率力のある</t>
    <rPh sb="0" eb="3">
      <t>トウソツリョク</t>
    </rPh>
    <phoneticPr fontId="18"/>
  </si>
  <si>
    <t>感情的な</t>
  </si>
  <si>
    <t>傷つきやすい</t>
    <rPh sb="0" eb="1">
      <t>キズ</t>
    </rPh>
    <phoneticPr fontId="18"/>
  </si>
  <si>
    <t>帝旺</t>
    <rPh sb="0" eb="1">
      <t>テイ</t>
    </rPh>
    <rPh sb="1" eb="2">
      <t>オウ</t>
    </rPh>
    <phoneticPr fontId="18"/>
  </si>
  <si>
    <t>楽天的な</t>
    <rPh sb="0" eb="3">
      <t>ラクテンテキ</t>
    </rPh>
    <phoneticPr fontId="18"/>
  </si>
  <si>
    <t>パワフルな</t>
    <phoneticPr fontId="18"/>
  </si>
  <si>
    <t>ゆったりとした悠然の</t>
    <rPh sb="7" eb="9">
      <t>ユウゼン</t>
    </rPh>
    <phoneticPr fontId="18"/>
  </si>
  <si>
    <t>衰</t>
    <rPh sb="0" eb="1">
      <t>スイ</t>
    </rPh>
    <phoneticPr fontId="18"/>
  </si>
  <si>
    <t>大器晩成の</t>
    <rPh sb="0" eb="2">
      <t>タイキ</t>
    </rPh>
    <rPh sb="2" eb="4">
      <t>バンセイ</t>
    </rPh>
    <phoneticPr fontId="18"/>
  </si>
  <si>
    <t>社交家の</t>
    <rPh sb="0" eb="2">
      <t>シャコウ</t>
    </rPh>
    <rPh sb="2" eb="3">
      <t>カ</t>
    </rPh>
    <phoneticPr fontId="18"/>
  </si>
  <si>
    <t>人間味あふれる</t>
    <rPh sb="0" eb="3">
      <t>ニンゲンミ</t>
    </rPh>
    <phoneticPr fontId="18"/>
  </si>
  <si>
    <t>磨き上げられた</t>
    <rPh sb="0" eb="3">
      <t>ミガキア</t>
    </rPh>
    <phoneticPr fontId="18"/>
  </si>
  <si>
    <t>病</t>
    <rPh sb="0" eb="1">
      <t>ビョウ</t>
    </rPh>
    <phoneticPr fontId="18"/>
  </si>
  <si>
    <t>フットワークの軽い</t>
    <rPh sb="7" eb="8">
      <t>カル</t>
    </rPh>
    <phoneticPr fontId="18"/>
  </si>
  <si>
    <t>サービス精神旺盛な</t>
    <rPh sb="4" eb="6">
      <t>セイシン</t>
    </rPh>
    <rPh sb="6" eb="8">
      <t>オウセイ</t>
    </rPh>
    <phoneticPr fontId="18"/>
  </si>
  <si>
    <t>コアラの中の</t>
    <rPh sb="4" eb="5">
      <t>ナカ</t>
    </rPh>
    <phoneticPr fontId="18"/>
  </si>
  <si>
    <t>夢とロマンの</t>
    <rPh sb="0" eb="1">
      <t>ユメ</t>
    </rPh>
    <phoneticPr fontId="18"/>
  </si>
  <si>
    <t>母性愛情豊かな</t>
    <rPh sb="0" eb="2">
      <t>ボセイ</t>
    </rPh>
    <rPh sb="2" eb="4">
      <t>アイジョウ</t>
    </rPh>
    <rPh sb="4" eb="5">
      <t>ユタ</t>
    </rPh>
    <phoneticPr fontId="18"/>
  </si>
  <si>
    <t>死</t>
    <rPh sb="0" eb="1">
      <t>シ</t>
    </rPh>
    <phoneticPr fontId="18"/>
  </si>
  <si>
    <t>まっしぐらに突き進む</t>
    <rPh sb="6" eb="9">
      <t>ツキスス</t>
    </rPh>
    <phoneticPr fontId="18"/>
  </si>
  <si>
    <t>デリケートな</t>
    <phoneticPr fontId="18"/>
  </si>
  <si>
    <t>墓</t>
    <rPh sb="0" eb="1">
      <t>ボ</t>
    </rPh>
    <phoneticPr fontId="18"/>
  </si>
  <si>
    <t>協調性の無い</t>
    <rPh sb="0" eb="3">
      <t>キョウチョウセイ</t>
    </rPh>
    <rPh sb="4" eb="5">
      <t>ナ</t>
    </rPh>
    <phoneticPr fontId="18"/>
  </si>
  <si>
    <t>頼られるとうれしい</t>
    <rPh sb="0" eb="1">
      <t>タヨ</t>
    </rPh>
    <phoneticPr fontId="18"/>
  </si>
  <si>
    <t>粘り強い</t>
    <rPh sb="0" eb="1">
      <t>ネバ</t>
    </rPh>
    <rPh sb="2" eb="3">
      <t>ツヨ</t>
    </rPh>
    <phoneticPr fontId="18"/>
  </si>
  <si>
    <t>チャレンジ精神の旺盛な</t>
    <rPh sb="5" eb="7">
      <t>セイシン</t>
    </rPh>
    <rPh sb="8" eb="10">
      <t>オウセイ</t>
    </rPh>
    <phoneticPr fontId="18"/>
  </si>
  <si>
    <t>もの静かな</t>
    <rPh sb="0" eb="3">
      <t>モノシズ</t>
    </rPh>
    <phoneticPr fontId="18"/>
  </si>
  <si>
    <t>絶</t>
    <rPh sb="0" eb="1">
      <t>ゼツ</t>
    </rPh>
    <phoneticPr fontId="18"/>
  </si>
  <si>
    <t>強靭な翼の</t>
    <rPh sb="0" eb="2">
      <t>キョウジン</t>
    </rPh>
    <rPh sb="3" eb="4">
      <t>ツバサ</t>
    </rPh>
    <phoneticPr fontId="18"/>
  </si>
  <si>
    <t>波乱に満ちた</t>
    <rPh sb="0" eb="2">
      <t>ハラン</t>
    </rPh>
    <rPh sb="3" eb="4">
      <t>ミ</t>
    </rPh>
    <phoneticPr fontId="18"/>
  </si>
  <si>
    <t>優雅な</t>
    <rPh sb="0" eb="2">
      <t>ユウガ</t>
    </rPh>
    <phoneticPr fontId="18"/>
  </si>
  <si>
    <t>胎</t>
    <rPh sb="0" eb="1">
      <t>タイ</t>
    </rPh>
    <phoneticPr fontId="18"/>
  </si>
  <si>
    <t>ネアカの</t>
    <phoneticPr fontId="18"/>
  </si>
  <si>
    <t>クリエイティブな</t>
    <phoneticPr fontId="18"/>
  </si>
  <si>
    <t>穏やかな</t>
    <rPh sb="0" eb="1">
      <t>オダ</t>
    </rPh>
    <phoneticPr fontId="18"/>
  </si>
  <si>
    <t>好感を持たれる</t>
    <rPh sb="0" eb="2">
      <t>コウカン</t>
    </rPh>
    <rPh sb="3" eb="4">
      <t>モ</t>
    </rPh>
    <phoneticPr fontId="18"/>
  </si>
  <si>
    <t>放浪の</t>
    <rPh sb="0" eb="2">
      <t>ホウロウ</t>
    </rPh>
    <phoneticPr fontId="18"/>
  </si>
  <si>
    <t>養</t>
    <rPh sb="0" eb="1">
      <t>ヨウ</t>
    </rPh>
    <phoneticPr fontId="18"/>
  </si>
  <si>
    <t>正直な</t>
    <rPh sb="0" eb="2">
      <t>ショウジキ</t>
    </rPh>
    <phoneticPr fontId="18"/>
  </si>
  <si>
    <t>しっかり物の</t>
    <rPh sb="4" eb="5">
      <t>モノ</t>
    </rPh>
    <phoneticPr fontId="18"/>
  </si>
  <si>
    <t>強い意思を持った</t>
    <rPh sb="0" eb="1">
      <t>ツヨ</t>
    </rPh>
    <rPh sb="2" eb="4">
      <t>イシ</t>
    </rPh>
    <rPh sb="5" eb="6">
      <t>モ</t>
    </rPh>
    <phoneticPr fontId="18"/>
  </si>
  <si>
    <t>華やかな</t>
    <rPh sb="0" eb="1">
      <t>ハナ</t>
    </rPh>
    <phoneticPr fontId="18"/>
  </si>
  <si>
    <t>甲-乙→合化土　　信</t>
    <rPh sb="0" eb="1">
      <t>コウ</t>
    </rPh>
    <rPh sb="2" eb="3">
      <t>オツ</t>
    </rPh>
    <rPh sb="4" eb="5">
      <t>ゴウ</t>
    </rPh>
    <rPh sb="5" eb="6">
      <t>カ</t>
    </rPh>
    <rPh sb="6" eb="7">
      <t>ド</t>
    </rPh>
    <rPh sb="9" eb="10">
      <t>シン</t>
    </rPh>
    <phoneticPr fontId="18"/>
  </si>
  <si>
    <t>乙-庚→合化金　　義</t>
    <rPh sb="0" eb="1">
      <t>オツ</t>
    </rPh>
    <rPh sb="2" eb="3">
      <t>コウ</t>
    </rPh>
    <rPh sb="4" eb="5">
      <t>ゴウ</t>
    </rPh>
    <rPh sb="5" eb="6">
      <t>カ</t>
    </rPh>
    <rPh sb="6" eb="7">
      <t>キン</t>
    </rPh>
    <rPh sb="9" eb="10">
      <t>ギ</t>
    </rPh>
    <phoneticPr fontId="18"/>
  </si>
  <si>
    <t>丙-辛→合化水　　智</t>
    <rPh sb="0" eb="1">
      <t>ヒノエ</t>
    </rPh>
    <rPh sb="2" eb="3">
      <t>シン</t>
    </rPh>
    <rPh sb="4" eb="5">
      <t>ゴウ</t>
    </rPh>
    <rPh sb="5" eb="6">
      <t>カ</t>
    </rPh>
    <rPh sb="6" eb="7">
      <t>スイ</t>
    </rPh>
    <rPh sb="9" eb="10">
      <t>チ</t>
    </rPh>
    <phoneticPr fontId="18"/>
  </si>
  <si>
    <t>戊-癸→合化火　　礼</t>
    <rPh sb="0" eb="1">
      <t>ボ</t>
    </rPh>
    <rPh sb="2" eb="3">
      <t>ミズノト</t>
    </rPh>
    <rPh sb="4" eb="5">
      <t>ゴウ</t>
    </rPh>
    <rPh sb="5" eb="6">
      <t>カ</t>
    </rPh>
    <rPh sb="6" eb="7">
      <t>カ</t>
    </rPh>
    <rPh sb="9" eb="10">
      <t>レイ</t>
    </rPh>
    <phoneticPr fontId="18"/>
  </si>
  <si>
    <t>四柱推命（十二運星）と動物占いから生れた日干を利用</t>
    <rPh sb="0" eb="4">
      <t>シチュウスイメイ</t>
    </rPh>
    <rPh sb="5" eb="7">
      <t>ジュウニ</t>
    </rPh>
    <rPh sb="7" eb="8">
      <t>ウン</t>
    </rPh>
    <rPh sb="8" eb="9">
      <t>セイ</t>
    </rPh>
    <rPh sb="11" eb="13">
      <t>ドウブツ</t>
    </rPh>
    <rPh sb="13" eb="14">
      <t>ウラナ</t>
    </rPh>
    <rPh sb="17" eb="18">
      <t>ウマ</t>
    </rPh>
    <rPh sb="20" eb="22">
      <t>ニッカン</t>
    </rPh>
    <rPh sb="23" eb="25">
      <t>リヨウ</t>
    </rPh>
    <phoneticPr fontId="15"/>
  </si>
  <si>
    <t>甲</t>
    <rPh sb="0" eb="1">
      <t>キノエ</t>
    </rPh>
    <phoneticPr fontId="15"/>
  </si>
  <si>
    <t>子</t>
    <rPh sb="0" eb="1">
      <t>ネ</t>
    </rPh>
    <phoneticPr fontId="15"/>
  </si>
  <si>
    <t>乙</t>
    <rPh sb="0" eb="1">
      <t>オツ</t>
    </rPh>
    <phoneticPr fontId="15"/>
  </si>
  <si>
    <t>丑</t>
    <rPh sb="0" eb="1">
      <t>ウシ</t>
    </rPh>
    <phoneticPr fontId="15"/>
  </si>
  <si>
    <t>長距離ランナー</t>
    <rPh sb="0" eb="3">
      <t>チョウキョリ</t>
    </rPh>
    <phoneticPr fontId="18"/>
  </si>
  <si>
    <t>社交家の</t>
    <rPh sb="0" eb="2">
      <t>シャコウ</t>
    </rPh>
    <rPh sb="2" eb="3">
      <t>カ</t>
    </rPh>
    <phoneticPr fontId="18"/>
  </si>
  <si>
    <t>落ち着きの無い</t>
    <rPh sb="0" eb="3">
      <t>オチツ</t>
    </rPh>
    <rPh sb="5" eb="6">
      <t>ナ</t>
    </rPh>
    <phoneticPr fontId="18"/>
  </si>
  <si>
    <t>フットワークの軽い</t>
    <rPh sb="7" eb="8">
      <t>カル</t>
    </rPh>
    <phoneticPr fontId="18"/>
  </si>
  <si>
    <t>面倒見の良い</t>
    <rPh sb="0" eb="3">
      <t>メンドウミ</t>
    </rPh>
    <rPh sb="4" eb="5">
      <t>ヨ</t>
    </rPh>
    <phoneticPr fontId="18"/>
  </si>
  <si>
    <t>愛情あふれる</t>
    <rPh sb="0" eb="2">
      <t>アイジョウ</t>
    </rPh>
    <phoneticPr fontId="18"/>
  </si>
  <si>
    <t>全力疾走する</t>
    <rPh sb="0" eb="2">
      <t>ゼンリョク</t>
    </rPh>
    <rPh sb="2" eb="4">
      <t>シッソウ</t>
    </rPh>
    <phoneticPr fontId="18"/>
  </si>
  <si>
    <t>磨き上げられた</t>
    <rPh sb="0" eb="3">
      <t>ミガキア</t>
    </rPh>
    <phoneticPr fontId="18"/>
  </si>
  <si>
    <t>大きな志</t>
    <rPh sb="0" eb="1">
      <t>オオ</t>
    </rPh>
    <rPh sb="3" eb="4">
      <t>ココロザシ</t>
    </rPh>
    <phoneticPr fontId="18"/>
  </si>
  <si>
    <t>母性愛情豊かな</t>
    <rPh sb="0" eb="2">
      <t>ボセイ</t>
    </rPh>
    <rPh sb="2" eb="4">
      <t>アイジョウ</t>
    </rPh>
    <rPh sb="4" eb="5">
      <t>ユタ</t>
    </rPh>
    <phoneticPr fontId="18"/>
  </si>
  <si>
    <t>正直な</t>
    <rPh sb="0" eb="2">
      <t>ショウジキ</t>
    </rPh>
    <phoneticPr fontId="18"/>
  </si>
  <si>
    <t>人気者の</t>
    <rPh sb="0" eb="3">
      <t>ニンキモノ</t>
    </rPh>
    <phoneticPr fontId="18"/>
  </si>
  <si>
    <t>ネアカの</t>
    <phoneticPr fontId="18"/>
  </si>
  <si>
    <t>協調性の無い</t>
    <rPh sb="0" eb="3">
      <t>キョウチョウセイ</t>
    </rPh>
    <rPh sb="4" eb="5">
      <t>ナ</t>
    </rPh>
    <phoneticPr fontId="18"/>
  </si>
  <si>
    <t>どっしりとした</t>
    <phoneticPr fontId="18"/>
  </si>
  <si>
    <t>コアラの中の</t>
    <rPh sb="4" eb="5">
      <t>ナカ</t>
    </rPh>
    <phoneticPr fontId="18"/>
  </si>
  <si>
    <t>デリケートな</t>
    <phoneticPr fontId="18"/>
  </si>
  <si>
    <t>放浪の</t>
    <rPh sb="0" eb="2">
      <t>ホウロウ</t>
    </rPh>
    <phoneticPr fontId="18"/>
  </si>
  <si>
    <t>もの静かな</t>
    <rPh sb="0" eb="3">
      <t>モノシズ</t>
    </rPh>
    <phoneticPr fontId="18"/>
  </si>
  <si>
    <t>落ち着きのある</t>
    <rPh sb="0" eb="3">
      <t>オチツ</t>
    </rPh>
    <phoneticPr fontId="18"/>
  </si>
  <si>
    <t>強靭な翼の</t>
    <rPh sb="0" eb="2">
      <t>キョウジン</t>
    </rPh>
    <rPh sb="3" eb="4">
      <t>ツバサ</t>
    </rPh>
    <phoneticPr fontId="18"/>
  </si>
  <si>
    <t>無邪気な</t>
    <rPh sb="0" eb="3">
      <t>ムジャキ</t>
    </rPh>
    <phoneticPr fontId="18"/>
  </si>
  <si>
    <t>クリエイティブな</t>
    <phoneticPr fontId="18"/>
  </si>
  <si>
    <t>穏やかな</t>
    <rPh sb="0" eb="1">
      <t>オダ</t>
    </rPh>
    <phoneticPr fontId="18"/>
  </si>
  <si>
    <t>粘り強い</t>
    <rPh sb="0" eb="1">
      <t>ネバ</t>
    </rPh>
    <rPh sb="2" eb="3">
      <t>ツヨ</t>
    </rPh>
    <phoneticPr fontId="18"/>
  </si>
  <si>
    <t>波乱に満ちた</t>
    <rPh sb="0" eb="2">
      <t>ハラン</t>
    </rPh>
    <rPh sb="3" eb="4">
      <t>ミ</t>
    </rPh>
    <phoneticPr fontId="18"/>
  </si>
  <si>
    <t>優雅な</t>
    <rPh sb="0" eb="2">
      <t>ユウガ</t>
    </rPh>
    <phoneticPr fontId="18"/>
  </si>
  <si>
    <t>チャレンジ精神の旺盛な</t>
    <rPh sb="5" eb="7">
      <t>セイシン</t>
    </rPh>
    <rPh sb="8" eb="10">
      <t>オウセイ</t>
    </rPh>
    <phoneticPr fontId="18"/>
  </si>
  <si>
    <t>順応性のある</t>
    <rPh sb="0" eb="3">
      <t>ジュンノウセイ</t>
    </rPh>
    <phoneticPr fontId="18"/>
  </si>
  <si>
    <t>リーダーとなる</t>
    <phoneticPr fontId="18"/>
  </si>
  <si>
    <t>しっかり物の</t>
    <rPh sb="4" eb="5">
      <t>モノ</t>
    </rPh>
    <phoneticPr fontId="18"/>
  </si>
  <si>
    <t>活動豊かな</t>
    <rPh sb="0" eb="2">
      <t>カツドウ</t>
    </rPh>
    <rPh sb="2" eb="3">
      <t>ユタ</t>
    </rPh>
    <phoneticPr fontId="18"/>
  </si>
  <si>
    <t>気分や</t>
    <rPh sb="0" eb="2">
      <t>キブン</t>
    </rPh>
    <phoneticPr fontId="18"/>
  </si>
  <si>
    <t>頼られるとうれしい</t>
    <rPh sb="0" eb="1">
      <t>タヨ</t>
    </rPh>
    <phoneticPr fontId="18"/>
  </si>
  <si>
    <t>好感を持たれる</t>
    <rPh sb="0" eb="2">
      <t>コウカン</t>
    </rPh>
    <rPh sb="3" eb="4">
      <t>モ</t>
    </rPh>
    <phoneticPr fontId="18"/>
  </si>
  <si>
    <t>まっしぐらに突き進む</t>
    <rPh sb="6" eb="9">
      <t>ツキスス</t>
    </rPh>
    <phoneticPr fontId="18"/>
  </si>
  <si>
    <t>華やかな</t>
    <rPh sb="0" eb="1">
      <t>ハナ</t>
    </rPh>
    <phoneticPr fontId="18"/>
  </si>
  <si>
    <t>夢とロマンの</t>
    <rPh sb="0" eb="1">
      <t>ユメ</t>
    </rPh>
    <phoneticPr fontId="18"/>
  </si>
  <si>
    <t>尽くす</t>
    <rPh sb="0" eb="1">
      <t>ツ</t>
    </rPh>
    <phoneticPr fontId="18"/>
  </si>
  <si>
    <t>大器晩成の</t>
    <rPh sb="0" eb="2">
      <t>タイキ</t>
    </rPh>
    <rPh sb="2" eb="4">
      <t>バンセイ</t>
    </rPh>
    <phoneticPr fontId="18"/>
  </si>
  <si>
    <t>足腰の強い</t>
    <rPh sb="0" eb="2">
      <t>アシコシ</t>
    </rPh>
    <rPh sb="3" eb="4">
      <t>ツヨ</t>
    </rPh>
    <phoneticPr fontId="18"/>
  </si>
  <si>
    <t>動き回る</t>
    <rPh sb="0" eb="3">
      <t>ウゴキマワ</t>
    </rPh>
    <phoneticPr fontId="18"/>
  </si>
  <si>
    <t>情熱的な</t>
    <rPh sb="0" eb="3">
      <t>ジョウネツテキ</t>
    </rPh>
    <phoneticPr fontId="18"/>
  </si>
  <si>
    <t>守りの</t>
    <rPh sb="0" eb="1">
      <t>マモ</t>
    </rPh>
    <phoneticPr fontId="18"/>
  </si>
  <si>
    <t>品格のある</t>
    <rPh sb="0" eb="2">
      <t>ヒンカク</t>
    </rPh>
    <phoneticPr fontId="18"/>
  </si>
  <si>
    <t>ゆったりとした悠然の</t>
    <rPh sb="7" eb="9">
      <t>ユウゼン</t>
    </rPh>
    <phoneticPr fontId="18"/>
  </si>
  <si>
    <t>落ち込みの激しい</t>
    <rPh sb="0" eb="3">
      <t>オチコ</t>
    </rPh>
    <rPh sb="5" eb="6">
      <t>ハゲ</t>
    </rPh>
    <phoneticPr fontId="18"/>
  </si>
  <si>
    <t>楽天的な</t>
    <rPh sb="0" eb="3">
      <t>ラクテンテキ</t>
    </rPh>
    <phoneticPr fontId="18"/>
  </si>
  <si>
    <t>パワフルな</t>
    <phoneticPr fontId="18"/>
  </si>
  <si>
    <t>きどっら無い</t>
    <rPh sb="4" eb="5">
      <t>ナ</t>
    </rPh>
    <phoneticPr fontId="18"/>
  </si>
  <si>
    <t>慈悲深い</t>
    <rPh sb="0" eb="2">
      <t>ジヒ</t>
    </rPh>
    <rPh sb="2" eb="3">
      <t>ブカ</t>
    </rPh>
    <phoneticPr fontId="18"/>
  </si>
  <si>
    <t>人間味あふれる</t>
    <rPh sb="0" eb="3">
      <t>ニンゲンミ</t>
    </rPh>
    <phoneticPr fontId="18"/>
  </si>
  <si>
    <t>我が道を行く</t>
    <rPh sb="0" eb="1">
      <t>ワ</t>
    </rPh>
    <rPh sb="2" eb="3">
      <t>ミチ</t>
    </rPh>
    <rPh sb="4" eb="5">
      <t>ユ</t>
    </rPh>
    <phoneticPr fontId="18"/>
  </si>
  <si>
    <t>感情豊かな</t>
    <rPh sb="0" eb="2">
      <t>カンジョウ</t>
    </rPh>
    <rPh sb="2" eb="3">
      <t>ユタ</t>
    </rPh>
    <phoneticPr fontId="18"/>
  </si>
  <si>
    <t>傷つきやすい</t>
    <rPh sb="0" eb="1">
      <t>キズ</t>
    </rPh>
    <phoneticPr fontId="18"/>
  </si>
  <si>
    <t>束縛を嫌う</t>
    <rPh sb="0" eb="2">
      <t>ソクバク</t>
    </rPh>
    <rPh sb="3" eb="4">
      <t>キラ</t>
    </rPh>
    <phoneticPr fontId="18"/>
  </si>
  <si>
    <t>番号</t>
    <rPh sb="0" eb="2">
      <t>バンゴウ</t>
    </rPh>
    <phoneticPr fontId="15"/>
  </si>
  <si>
    <t>干</t>
    <rPh sb="0" eb="1">
      <t>カン</t>
    </rPh>
    <phoneticPr fontId="15"/>
  </si>
  <si>
    <t>支</t>
    <rPh sb="0" eb="1">
      <t>シ</t>
    </rPh>
    <phoneticPr fontId="15"/>
  </si>
  <si>
    <t>60干</t>
    <rPh sb="2" eb="3">
      <t>カン</t>
    </rPh>
    <phoneticPr fontId="15"/>
  </si>
  <si>
    <t>動物</t>
    <rPh sb="0" eb="2">
      <t>ドウブツ</t>
    </rPh>
    <phoneticPr fontId="15"/>
  </si>
  <si>
    <t>干五行</t>
    <rPh sb="0" eb="1">
      <t>カン</t>
    </rPh>
    <rPh sb="1" eb="3">
      <t>ゴギョウ</t>
    </rPh>
    <phoneticPr fontId="15"/>
  </si>
  <si>
    <t>支五行</t>
    <rPh sb="0" eb="1">
      <t>シ</t>
    </rPh>
    <rPh sb="1" eb="3">
      <t>ゴギョウ</t>
    </rPh>
    <phoneticPr fontId="15"/>
  </si>
  <si>
    <t>納音</t>
    <rPh sb="0" eb="2">
      <t>ナッチン</t>
    </rPh>
    <phoneticPr fontId="15"/>
  </si>
  <si>
    <t>状態</t>
    <rPh sb="0" eb="2">
      <t>ジョウタイ</t>
    </rPh>
    <phoneticPr fontId="15"/>
  </si>
  <si>
    <t>胎</t>
  </si>
  <si>
    <t>養</t>
  </si>
  <si>
    <t>長生</t>
  </si>
  <si>
    <t>沐浴</t>
  </si>
  <si>
    <t>冠帯</t>
  </si>
  <si>
    <t>帝旺</t>
  </si>
  <si>
    <t>衰</t>
  </si>
  <si>
    <t>病</t>
  </si>
  <si>
    <t>死</t>
  </si>
  <si>
    <t>墓</t>
  </si>
  <si>
    <t>一白水星</t>
  </si>
  <si>
    <t>基本質は水.。沢の清流（せせらぎ）から谷を下る激流そして気持ちの休まるよどみ、大河のようにおだやかな性格、でも氷の刃も持ち合わせているのです。すべてを包み込む包容力と、反対に氷のような冷たさも持っている。</t>
  </si>
  <si>
    <t>がまん強さは、９星中ナンバーワンです。耐える、耐える！じっと耐える！！！ぐっとがまん！限界点を超えると、突如として、反撃に出ます。もうそれは見境なしのすざましさなのです。そう、キレてしまうのです。もうだれも、止められない！ストレスをためないことがとても大切です。</t>
  </si>
  <si>
    <t>はっきりいって、個人主義タイプ。他人に無関心。反対に他人から束縛されるのも嫌いなのです。そのことで、みんなからは冷たいと思われることもあるのです。でも、友達を大切にし理性的で包容力も強く信頼もされています。</t>
  </si>
  <si>
    <t>とにかく、感受性が高い。観察眼が鋭い、美的感覚もいけます。なかなかセンスが良いのです。こうと思ったら、のめり込んでいきます。打ち込むタイプなので、研究者や学者向き！そして、孤独感が漂う、それは自己主張が激しいからかもしれない。</t>
  </si>
  <si>
    <t>一白水星の星の人は繊細な心を持っています。</t>
  </si>
  <si>
    <t>川の流れのようにゆったりと流れるところもあれば激流のところもあるように包容力にすぐれ理性的で人との調和に神経を使います。</t>
  </si>
  <si>
    <t>気長でありながら気短という両極端な性格を持っています。</t>
  </si>
  <si>
    <t>一白水星の星を持つ人はこの点を注意してください。</t>
  </si>
  <si>
    <t>いつも心にゆとりを持つことを心がけるとが一番大切といえるでしょう。</t>
  </si>
  <si>
    <t>★玄武（亀の親分で須弥山（柱）の土台となる辛抱強さ。元は知恵）</t>
  </si>
  <si>
    <t>とにかく控え目、目立つことを嫌がります。たとえばパーティーでも、先頭に立って盛り上げるということは苦手です。みんなの陰にいることが多いのです。無口で閉じこもりがちなのです。その反面、周りの人からは大きな信頼を集めます。とても理性的で包容力が強いのです</t>
  </si>
  <si>
    <t>その反面として激流のように感情的に走り出すと爆発し人格を疑われるようになってしまいます</t>
  </si>
  <si>
    <t>陰陽では陰  五行は水　 十二支は子　 方位は北　冬　真夜中　中男　色は黒</t>
    <phoneticPr fontId="15"/>
  </si>
  <si>
    <t>二黒土星</t>
  </si>
  <si>
    <t>二黒土星の質は土です。農耕の豊かな実りを育む土。古代中国文明は黄河流域に農耕の古代文明を築き上げたのです。そしてこの気学の歴史でもあるのです。農耕は天候にも左右されるでしょう。どうしても他力本願的のなるの、決断に迷うのもそんなとこから来てる。作物を育てるのは手間暇がかかる。だから我慢強さ、あきらめない粘り、忍耐強さがある。</t>
  </si>
  <si>
    <t>この星の人の特徴は、「もう、いい加減にどっちかに決めてよ！！そしていつもチャンすを逃がしているんジャン」石橋を叩いて渡る二黒人・・・・定める方向、未だ決まらず。一度決めたら、貫き通す、強い意思を持ってください。それが、あなたの人生をラッキーに方向転換させてくれるのです。</t>
  </si>
  <si>
    <t>おおらかで、包容力があって、温和な性格。どちらかというと従順に従っていくタイプです。自分の意志をハッキリと伝えるようにいつも心掛けてくださいね。好き嫌いも、ハッキリと表現できるようにも心掛けましょう。</t>
  </si>
  <si>
    <t>とにかく、忍耐力は抜群！コツコツと地道に積み上げていく行動力は群を抜いてるよ。他の人の嫌がる仕事でも黙々とします。堅実・努力家のあなたは、どちらかといえば大器晩成型です。お金も大金を当てるというタイプではなく、コツコツと貯めていくタイプです。</t>
  </si>
  <si>
    <t>先頭に立ってグイグイみんなを引っ張っていくような委員長タイプになるよりは、その補佐役が向いている。どちらといえば、目立たないほうが性に合っているのです。その方が気分が落ち着くような、そんなタイプです。大物に成れる人を見抜く才能を身に付けることです。あなたが補佐した人が成長していくかどうかが、あなたの人生の分かれ道？ちょっと考え過ぎかな。</t>
  </si>
  <si>
    <t>二黒土星の星の人はどんな人とでも付き合えるような融和性を兼ね備えています。</t>
  </si>
  <si>
    <t>しかし心の奥深くでは強情で疑い深いような面を持っています。</t>
  </si>
  <si>
    <t>この剛直さがでると普段は優柔不断で迷うタイプから頑固になり融通の無さが表面にでてきます。</t>
  </si>
  <si>
    <t>なんたって九星一番の努力家なんですから、この性格を直すことで人生は大きく開けてきます。</t>
  </si>
  <si>
    <t>□土の質の　けんかしたくない！</t>
  </si>
  <si>
    <t>★皇太后であり母、土の陰の質</t>
  </si>
  <si>
    <t>陰陽は陰</t>
  </si>
  <si>
    <t>陰陽は陰五行は土と火　未申　南西　晩夏から初秋　母　色は黄色（黄土）</t>
    <phoneticPr fontId="15"/>
  </si>
  <si>
    <t>三碧木星</t>
  </si>
  <si>
    <t>陰陽は陽</t>
  </si>
  <si>
    <t>三碧木星の質は成長著しい若木です。もう貪欲に地中に根を張り巡らし養分をどんどん吸収し日増しに大きく成長して行く若木なのです。イメージに雷が浮かびます。強烈なエネルギーを持っている。しかしそれは強い光、激しい音、で実態（姿）のないエネルギーともいえます。それは性格にも出てきます。</t>
  </si>
  <si>
    <t>陰陽は陽五行は木　干支は卯　東　春　夜明け　長男　色は青</t>
    <phoneticPr fontId="15"/>
  </si>
  <si>
    <t>超バイタリティーがあります。外交型でジットしていることは苦手です。何事にも負けない勇気をもっています。しかもエイッとばかりに迷わず決断します。感覚も鋭く、決してひるむことなく向かっていく勇気があるのです。行動力ナンバーワン！</t>
  </si>
  <si>
    <t>自分が追いつめられると、平気で「口からでまかせ、いいまかせ」を言う事があるので注意が必要。自分の言ったことには責任を持つようにすることです。</t>
  </si>
  <si>
    <t>失敗すると、もう惨めなくらい落ち込みますが、回復もすごく早い。もうケロットしてまわりもビックリ。一度した失敗は繰り返さないよう、大いに反省しましょう。</t>
  </si>
  <si>
    <t>正直ですが超短気です。不正が目についたり、自分の気に入らない事があると、すぐに怒ります。気に入らなくても、深呼吸！気持を静めてから行動してね！でも、本当は小心者なのです。反対にやり込められると、もう見境無しに興奮してしまいます。</t>
  </si>
  <si>
    <t>三碧木星の人は感覚が鋭いので斬新なアイディアや芸術的センスにもすぐれています。</t>
  </si>
  <si>
    <t>しかも、考えに考えてでてくるとは違い直感的にそれがでてきます。</t>
  </si>
  <si>
    <t>ただ、ガマンすることやコツコツと積み上げていくことは大きらいです。</t>
  </si>
  <si>
    <t>ここを直し忍耐力を身につけることがとても大切です。</t>
  </si>
  <si>
    <t>　三碧木星の人は直感タイプですからパッと思いついたことが言葉として口から出ます。</t>
  </si>
  <si>
    <t>態度も人をバカにしたような態度をとる場合があります。</t>
  </si>
  <si>
    <t>本人はそのつもりではないのですがこの点を直すことはとても大切です。</t>
  </si>
  <si>
    <t>★青龍をイメージ、押しは強し</t>
  </si>
  <si>
    <t>四緑木星</t>
  </si>
  <si>
    <t>五行は木と土　干支は辰巳　晩秋から初夏　長女　色は緑</t>
  </si>
  <si>
    <t>四緑木星の質は成長した木です。イメージは風・・落ち着いた大人の感じがします</t>
  </si>
  <si>
    <t>理論家で、合理主義で、慎重派、計画もしっかりとたてます。でもそれは、グズグズしていて、理屈ばっかりと言われかねないのですよ！</t>
  </si>
  <si>
    <t>恋（恋愛だけではなく！）は盲目！猪突猛進！一度決めたら他人の忠告、世間体などお構いなし、恋人のいる相手でも突き進む。もう、誰も止められない！</t>
  </si>
  <si>
    <t>大人の雰囲気か漂っています。目上の人には言葉使いもていねいです。礼儀もわきまえています。「要領が良いやつ」と言われるかもしれないけれど、引き立ててもらうチャンスが多い恵まれた性格ですよ。</t>
  </si>
  <si>
    <t>意地っ張りで、飽きっぽい、すぐに投げ出してしまう。「無責任なやつ」て、言われないように気を付けること。</t>
  </si>
  <si>
    <t>四緑木星の人はやさしくて思いやりがありみんなに好かれるタイプに人が多いのです。</t>
  </si>
  <si>
    <t>四緑木星は信用されることで未来が開けます。</t>
  </si>
  <si>
    <t>ですからぐずぐずして煮え切らない態度やどんな人とでも付き合う（八方美人）は信用をなくしていきます。</t>
  </si>
  <si>
    <t>このことは精神的に強くなることが大切といえます。</t>
  </si>
  <si>
    <t>内面の自己改革をすることで未来が開けていきます。</t>
  </si>
  <si>
    <t>★青龍のイメージで押しは強い、陰で強さも制御されバランスが取れている</t>
  </si>
  <si>
    <t>五黄土星</t>
  </si>
  <si>
    <t>五行は土　干支は無し　季節も無し　中央で帝旺　色は黄土</t>
  </si>
  <si>
    <t>五黄土星の質は、土です。地球の中心のマグマを連想してください。地震のエネルギー源です。破壊と再生という強い力が秘められている。定盤上での五黄の位置は中央に鎮座していて、他の星に睨みを利かしています。五黄は帝王の質を持っているのです。</t>
  </si>
  <si>
    <t>帝王の星の性格かもしれません。ペコペコする事は苦手です。人生色々あるけど、頭下げるのも演出だと思ってください。演技だって大切なんだから。</t>
  </si>
  <si>
    <t>ヨイショ！ヨイショ！おだてられて、利用されて、ポイとそっぽを向かれ悔しい思いをします。正義感が強く、お人好しなのですね。あなたは、強い運を持っているのですから、そんな事があっても、気にしない気にしない！ただし、上手い話しには刺がある。疑ってかかる事です。</t>
  </si>
  <si>
    <t>お助けマン登場！！義理に熱く、人情家のあなたは、困っているの人を見ると黙っていれない質なのです。率先して行動します。頼り甲斐はナンバーワン！</t>
  </si>
  <si>
    <t>姉御肌で頼りにされる。地道で、コツコツタイプで、途中で投げ出したりしない性格です。反面、アイディアを捻り出したり、冒険心、直感的行動は苦手なのです。たまには外へ飛び出して！</t>
  </si>
  <si>
    <t>　五黄土星の人は誰の意見でも良く聞きます。</t>
  </si>
  <si>
    <t>普通の人なら「もうたくさん聞きあきたよ！」と投げ出すほど聞き上手です。</t>
  </si>
  <si>
    <t>人のことや社会現象を論評するのも得意です。</t>
  </si>
  <si>
    <t>芸能人の評論家になったように話せます。</t>
  </si>
  <si>
    <t>しかし自分を見つめ自分を評価することがにがてです。</t>
  </si>
  <si>
    <t>ここはとても大切なところで内面を磨くことが五黄土星の人にはもっとも大切といえるでしょう。</t>
  </si>
  <si>
    <t>注：陰陽で混沌という意味では男女で男は陽で女は陰という考えもあり</t>
  </si>
  <si>
    <t>★中央で王のイメージ、良い参謀役にめぐり合えると大物になれる可能盛大！</t>
  </si>
  <si>
    <t>六白金星</t>
  </si>
  <si>
    <t>五行は金と土　干支は戌亥　晩秋から初冬　北西　父　色は白</t>
  </si>
  <si>
    <t>六白金星の質は金属の質です。もうカチカチの頑固さ強情さは、この質のためなのです。</t>
  </si>
  <si>
    <t>頑固で、強情、いったん言い始めれば後戻りなんてとんでもない！それが駄目でも、もう引き下がらない！命令される事は嫌い。人の意見に耳を傾けるよう日ごろからトレーニングしてください。人に自分の意見を強制する事もやめてね。</t>
  </si>
  <si>
    <t>義理と人情にはとことん弱い！それが私の生きる道。義理堅くて人情家なんだから。考え方も現実的で、「夢追い人なんて」時間があるんだったら、へ理屈よりも速実行だぜ。</t>
  </si>
  <si>
    <t>実行力抜群から来るのかな！金銭運あり！！面倒見が良いので貯まらないよ。</t>
  </si>
  <si>
    <t>女の子は、男まさりなんだから、ボーイッシュがにあってるよ！女の子らしくする事も大切だよ。</t>
  </si>
  <si>
    <t>　六白金星の人は人に命令されることは苦手なのですがその理由の一つに自分の意見を押し通そうとするためです。</t>
  </si>
  <si>
    <t>六白金星の人は人の意見をしっかりと聞く訓練をしてください。</t>
  </si>
  <si>
    <t>六白金星の人は他の人がしり込みするような困難なことでもなしとげる強さを持っています。</t>
  </si>
  <si>
    <t>聞き上手になり自分の意見を押し付けないようになれば人生は開けてきますよ！</t>
  </si>
  <si>
    <t>★白虎のイメージ、陰で押しの強さも制御されバランスが良い。対抗馬は四緑木星</t>
  </si>
  <si>
    <t>七赤金星</t>
  </si>
  <si>
    <t>五行は金　干支は酉　秋で夕暮れ　西　少女　色は白</t>
  </si>
  <si>
    <t>七赤金星はお金の質です。昔のお金は銅で出来ていました。銅は赤い色をしています。立ち居振舞いも派手やかで、あか抜けている。</t>
  </si>
  <si>
    <t>ブランド品大好き！都会派なんです。しぐさも行動もあか抜けているの。流行の先端を行っている。人間は外観だけではね？中身も伴っていないと、後で後悔するよ。</t>
  </si>
  <si>
    <t>社交性ナンバーワン。楽天家で明るく話題も豊富、みんなの人気者です。仲間のもめごとだって、まかしてよ。しかし浅く広い知識だけでは通用しない時もあるよ！</t>
  </si>
  <si>
    <t>人気者だし、相手の反応も巧みに察知できるので、とてももてます。恋心多し、恋愛運は有るんだけど、同じ過ちを繰り返す。</t>
  </si>
  <si>
    <t>もう出費を押さえないと、年中赤字続きです。外観より、落ち着いて、中身も鍛えてください。</t>
  </si>
  <si>
    <t>七赤金星の人はサービス精神もあり人気者です。</t>
  </si>
  <si>
    <t>でも欠けていることが一つ、外面を飾り付けるのに一番大切な内面を磨くこと（精神の向上）がおろそかになります。</t>
  </si>
  <si>
    <t>人間は困難におちいると精神力が物を言います。</t>
  </si>
  <si>
    <t>その時には、いくら外面を磨いても何にもならないのですからね！</t>
  </si>
  <si>
    <t>注意：色は正式には白です。赤を使う占い師も多いが赤は離宮（南）が正しい色です。</t>
  </si>
  <si>
    <t>★白虎のイメージで陽！押しの強さは強力だがバランスに欠ける</t>
  </si>
  <si>
    <t>八白土星</t>
  </si>
  <si>
    <t>五行は土と水　干支は丑寅　晩冬から初春　北東　少年　色は黄色（黄土）</t>
  </si>
  <si>
    <t>八白土星は粘土から焼き上げた陶器の質です。粘土はどんな形にする事もできます。でも焼きあがると、かちかちの硬派に変身します。</t>
  </si>
  <si>
    <t>山のイメージもあるのですよ。艮宮（変化宮）</t>
  </si>
  <si>
    <t>こうと決めたりゃ、てこでも変えない！頑固者。もし、間違ったと気が付いても、意地を張り通す。もう少し柔軟になって下さい。柔軟さを身につけるようにしてください。</t>
  </si>
  <si>
    <t>見た目は、人の意見を良く聞いて柔軟に対応します。人当たりがとても良いのです。でも自分の意志に背く時など、心の奥から剛直な自分が突然出てくる事もあるのです。</t>
    <phoneticPr fontId="15"/>
  </si>
  <si>
    <t>女性は、ハッピーな家庭にあこがれる良妻賢母タイプですよ。</t>
  </si>
  <si>
    <t>恋は夢中なのよ！男性は、迷いぬいて、でも決めたらもう後には引きません！アタック！アタック！もう強烈なのです。</t>
  </si>
  <si>
    <t>　八白土星の人は思いつきで行動するところが見られます。</t>
  </si>
  <si>
    <t>そして意地を張り通して後で後悔します。</t>
  </si>
  <si>
    <t>この点が重要で他人の助言は大切な道しるべとなるので思い付きでの行動をする前に周りの意見を聞くことが重要です。</t>
  </si>
  <si>
    <t>★土の皇太子のイメージ、陽で土の中では都会的明るさあり</t>
  </si>
  <si>
    <t>九紫火星</t>
  </si>
  <si>
    <t>五行は火　干支は午　夏で真昼　南　中女　色は赤（紫）</t>
  </si>
  <si>
    <t>九紫火星は火の質です。明るく照らす太陽なのです。紫は高貴を表わします。</t>
  </si>
  <si>
    <t>正義感がとても強く、悪を憎みます。周りの人達にも公平、平等を強要します。汚い仕事、悪銭は嫌い。</t>
  </si>
  <si>
    <t>明るく華やかセンスの良いあなたは、みんなの中心的存在です。見んなの中で困っている人の表情をいち早く察し、手を差し伸べたりもします。しかし、なぜか孤独感があるのです。</t>
  </si>
  <si>
    <t>センス抜群、音楽、絵画などのセンスもずば抜けています。しかし、挫折に弱い、もう何かにつまづくと、立ち上がれない。自分のからに閉じこもり回復に時間を必要とします。</t>
  </si>
  <si>
    <t>　九紫火星の人は挫折したときには立ち直りに大変時間がかかります。</t>
  </si>
  <si>
    <t>ぐずぐず、めそめそと、くよくよとですがこのことはいくら嘆いても自分のプラスにならないと早い立ち直りをすすることです。</t>
  </si>
  <si>
    <t>この点を直すと周りの評価はグッと上がるでしょう。</t>
  </si>
  <si>
    <t>注意：正式の色は赤ですが紫も使います（この紫は黒と赤を混ぜた色）。</t>
  </si>
  <si>
    <t>★朱雀のイメージ（鳳凰）で華麗で空を舞う華やかさ</t>
  </si>
  <si>
    <t>傾斜計算</t>
    <rPh sb="0" eb="2">
      <t>ケイシャ</t>
    </rPh>
    <rPh sb="2" eb="4">
      <t>ケイサン</t>
    </rPh>
    <phoneticPr fontId="15"/>
  </si>
  <si>
    <t>左</t>
    <rPh sb="0" eb="1">
      <t>ヒダリ</t>
    </rPh>
    <phoneticPr fontId="15"/>
  </si>
  <si>
    <t>右</t>
    <rPh sb="0" eb="1">
      <t>ミギ</t>
    </rPh>
    <phoneticPr fontId="15"/>
  </si>
  <si>
    <t>海中に沈んでいる金。沈んだままでは才能は開花しない。海から飛び出す勇気（自己の鍛錬と自己主張）が優れた才能を開花させる。</t>
    <rPh sb="10" eb="11">
      <t>シズ</t>
    </rPh>
    <rPh sb="17" eb="19">
      <t>サイノウ</t>
    </rPh>
    <rPh sb="20" eb="22">
      <t>カイカ</t>
    </rPh>
    <rPh sb="26" eb="27">
      <t>ウミ</t>
    </rPh>
    <rPh sb="29" eb="32">
      <t>トビダ</t>
    </rPh>
    <rPh sb="33" eb="34">
      <t>ユウ</t>
    </rPh>
    <rPh sb="34" eb="35">
      <t>キ</t>
    </rPh>
    <rPh sb="36" eb="38">
      <t>ジコ</t>
    </rPh>
    <rPh sb="39" eb="41">
      <t>タンレン</t>
    </rPh>
    <rPh sb="42" eb="44">
      <t>ジコ</t>
    </rPh>
    <rPh sb="44" eb="46">
      <t>シュチョウ</t>
    </rPh>
    <rPh sb="48" eb="49">
      <t>スグ</t>
    </rPh>
    <rPh sb="51" eb="53">
      <t>サイノウ</t>
    </rPh>
    <rPh sb="54" eb="56">
      <t>カイカ</t>
    </rPh>
    <phoneticPr fontId="15"/>
  </si>
  <si>
    <t>炉の中の火。安定しているが火力は弱い。火（知）は優れているが目立たない。現状に甘えず知性を磨くと大きな火になる。一歩ずつ前進することが大切。</t>
    <rPh sb="6" eb="8">
      <t>アンテイ</t>
    </rPh>
    <rPh sb="13" eb="15">
      <t>カリョク</t>
    </rPh>
    <rPh sb="16" eb="17">
      <t>ヨワ</t>
    </rPh>
    <rPh sb="19" eb="20">
      <t>ヒ</t>
    </rPh>
    <rPh sb="21" eb="22">
      <t>チ</t>
    </rPh>
    <rPh sb="24" eb="25">
      <t>スグ</t>
    </rPh>
    <rPh sb="30" eb="32">
      <t>メダ</t>
    </rPh>
    <rPh sb="36" eb="38">
      <t>ゲンジョウ</t>
    </rPh>
    <rPh sb="39" eb="40">
      <t>アマ</t>
    </rPh>
    <rPh sb="42" eb="44">
      <t>チセイ</t>
    </rPh>
    <rPh sb="45" eb="46">
      <t>ミガ</t>
    </rPh>
    <rPh sb="48" eb="49">
      <t>オオ</t>
    </rPh>
    <rPh sb="51" eb="52">
      <t>ヒ</t>
    </rPh>
    <rPh sb="56" eb="58">
      <t>イッポ</t>
    </rPh>
    <rPh sb="60" eb="62">
      <t>ゼンシン</t>
    </rPh>
    <rPh sb="67" eb="69">
      <t>タイセツ</t>
    </rPh>
    <phoneticPr fontId="15"/>
  </si>
  <si>
    <t>大森林の中の木。周りに同化した木（青龍）でおだやかな性格。陰の質なので一歩前の気持ちを持つことが大切。</t>
    <rPh sb="8" eb="9">
      <t>マワ</t>
    </rPh>
    <rPh sb="11" eb="13">
      <t>ドウカ</t>
    </rPh>
    <rPh sb="15" eb="16">
      <t>キ</t>
    </rPh>
    <rPh sb="17" eb="18">
      <t>セイ</t>
    </rPh>
    <rPh sb="18" eb="19">
      <t>リュウ</t>
    </rPh>
    <rPh sb="26" eb="28">
      <t>セイカク</t>
    </rPh>
    <rPh sb="29" eb="30">
      <t>イン</t>
    </rPh>
    <rPh sb="31" eb="32">
      <t>シツ</t>
    </rPh>
    <rPh sb="35" eb="37">
      <t>イッポ</t>
    </rPh>
    <rPh sb="37" eb="38">
      <t>マエ</t>
    </rPh>
    <rPh sb="39" eb="41">
      <t>キモ</t>
    </rPh>
    <rPh sb="43" eb="44">
      <t>モ</t>
    </rPh>
    <rPh sb="48" eb="50">
      <t>タイセツ</t>
    </rPh>
    <phoneticPr fontId="15"/>
  </si>
  <si>
    <t>道路の傍らにある土。気づかれにくい土（王）。見た目とは違い強い意思を持っている。そして、自説を曲げない強引さがある。</t>
    <rPh sb="10" eb="11">
      <t>キ</t>
    </rPh>
    <rPh sb="17" eb="18">
      <t>ド</t>
    </rPh>
    <rPh sb="19" eb="20">
      <t>オウ</t>
    </rPh>
    <rPh sb="22" eb="25">
      <t>ミタメ</t>
    </rPh>
    <rPh sb="27" eb="28">
      <t>チガ</t>
    </rPh>
    <rPh sb="29" eb="30">
      <t>ツヨ</t>
    </rPh>
    <rPh sb="31" eb="33">
      <t>イシ</t>
    </rPh>
    <rPh sb="34" eb="35">
      <t>モ</t>
    </rPh>
    <rPh sb="44" eb="46">
      <t>ジセツ</t>
    </rPh>
    <rPh sb="47" eb="48">
      <t>マ</t>
    </rPh>
    <rPh sb="51" eb="53">
      <t>ゴウイン</t>
    </rPh>
    <phoneticPr fontId="15"/>
  </si>
  <si>
    <t>剣や鋒（ほこ）に用いられる金属。切れすぎるナイフ。才能はするどく、直感的に処理できる。でも、切りすぎて反感を買う。</t>
    <rPh sb="16" eb="17">
      <t>キ</t>
    </rPh>
    <rPh sb="25" eb="27">
      <t>サイノウ</t>
    </rPh>
    <rPh sb="33" eb="36">
      <t>チョッカンテキ</t>
    </rPh>
    <rPh sb="37" eb="39">
      <t>ショリ</t>
    </rPh>
    <rPh sb="46" eb="47">
      <t>キ</t>
    </rPh>
    <rPh sb="51" eb="53">
      <t>ハンカン</t>
    </rPh>
    <rPh sb="54" eb="55">
      <t>カ</t>
    </rPh>
    <phoneticPr fontId="15"/>
  </si>
  <si>
    <t>山頂にて燃えさかる火。遠くからも目立ちみんなが認める優秀な知性（火）。ただし、うぬぼれると大火事になる。</t>
    <rPh sb="11" eb="12">
      <t>トオ</t>
    </rPh>
    <rPh sb="16" eb="18">
      <t>メダ</t>
    </rPh>
    <rPh sb="23" eb="24">
      <t>ミト</t>
    </rPh>
    <rPh sb="26" eb="28">
      <t>ユウシュウ</t>
    </rPh>
    <rPh sb="29" eb="31">
      <t>チセイ</t>
    </rPh>
    <rPh sb="32" eb="33">
      <t>ヒ</t>
    </rPh>
    <rPh sb="45" eb="48">
      <t>オオカジ</t>
    </rPh>
    <phoneticPr fontId="15"/>
  </si>
  <si>
    <t>谷川の急流を流れる水。事を実行する力はするどく、一気に突き進む実力を秘めている。しかし激流（水）は対人関係に亀裂を生みやすく注意！</t>
    <rPh sb="11" eb="12">
      <t>コト</t>
    </rPh>
    <rPh sb="13" eb="15">
      <t>ジッコウ</t>
    </rPh>
    <rPh sb="17" eb="18">
      <t>チカラ</t>
    </rPh>
    <rPh sb="24" eb="26">
      <t>イッキ</t>
    </rPh>
    <rPh sb="27" eb="30">
      <t>ツキスス</t>
    </rPh>
    <rPh sb="31" eb="33">
      <t>ジツリョク</t>
    </rPh>
    <rPh sb="34" eb="35">
      <t>ヒ</t>
    </rPh>
    <rPh sb="43" eb="45">
      <t>ゲキリュウ</t>
    </rPh>
    <rPh sb="46" eb="47">
      <t>スイ</t>
    </rPh>
    <rPh sb="49" eb="51">
      <t>タイジン</t>
    </rPh>
    <rPh sb="51" eb="53">
      <t>カンケイ</t>
    </rPh>
    <rPh sb="54" eb="56">
      <t>キレツ</t>
    </rPh>
    <rPh sb="57" eb="58">
      <t>ウ</t>
    </rPh>
    <rPh sb="62" eb="64">
      <t>チュウイ</t>
    </rPh>
    <phoneticPr fontId="15"/>
  </si>
  <si>
    <t>城頭から見える土地。土（王）の本領発揮の可能性強し！しかし上からばかり見る（偉ぶる）と、反感を買う。周りの信頼を得る努力が成功の鍵。</t>
    <rPh sb="10" eb="11">
      <t>ド</t>
    </rPh>
    <rPh sb="12" eb="13">
      <t>オウ</t>
    </rPh>
    <rPh sb="15" eb="17">
      <t>ホンリョウ</t>
    </rPh>
    <rPh sb="17" eb="19">
      <t>ハッキ</t>
    </rPh>
    <rPh sb="20" eb="23">
      <t>カノウセイ</t>
    </rPh>
    <rPh sb="23" eb="24">
      <t>ツヨ</t>
    </rPh>
    <rPh sb="29" eb="30">
      <t>ウエ</t>
    </rPh>
    <rPh sb="35" eb="36">
      <t>ミ</t>
    </rPh>
    <rPh sb="38" eb="39">
      <t>エラ</t>
    </rPh>
    <rPh sb="44" eb="46">
      <t>ハンカン</t>
    </rPh>
    <rPh sb="47" eb="48">
      <t>カ</t>
    </rPh>
    <rPh sb="50" eb="51">
      <t>マワ</t>
    </rPh>
    <rPh sb="53" eb="55">
      <t>シンライ</t>
    </rPh>
    <rPh sb="56" eb="57">
      <t>エ</t>
    </rPh>
    <rPh sb="58" eb="60">
      <t>ドリョク</t>
    </rPh>
    <rPh sb="61" eb="63">
      <t>セイコウ</t>
    </rPh>
    <rPh sb="64" eb="65">
      <t>カギ</t>
    </rPh>
    <phoneticPr fontId="15"/>
  </si>
  <si>
    <t>錫（すず）のこと。柔らかい金。すぐに解けて形を変える金で周りの影響に感化しやすく何にでも同化できる。個性を磨くことが大切！</t>
    <rPh sb="9" eb="10">
      <t>ヤワ</t>
    </rPh>
    <rPh sb="13" eb="14">
      <t>キン</t>
    </rPh>
    <rPh sb="18" eb="19">
      <t>ト</t>
    </rPh>
    <rPh sb="21" eb="22">
      <t>カタチ</t>
    </rPh>
    <rPh sb="23" eb="24">
      <t>カ</t>
    </rPh>
    <rPh sb="26" eb="27">
      <t>キン</t>
    </rPh>
    <rPh sb="28" eb="29">
      <t>マワ</t>
    </rPh>
    <rPh sb="31" eb="33">
      <t>エイキョウ</t>
    </rPh>
    <rPh sb="34" eb="36">
      <t>カンカ</t>
    </rPh>
    <rPh sb="40" eb="41">
      <t>ナニ</t>
    </rPh>
    <rPh sb="44" eb="46">
      <t>ドウカ</t>
    </rPh>
    <rPh sb="50" eb="52">
      <t>コセイ</t>
    </rPh>
    <rPh sb="53" eb="54">
      <t>ミガ</t>
    </rPh>
    <rPh sb="58" eb="60">
      <t>タイセツ</t>
    </rPh>
    <phoneticPr fontId="15"/>
  </si>
  <si>
    <t>柳の木のこと。どんな風にも折れずに風の流れに逆らわない。木の質の中でも従順で素直な点は部下向きタイプ。</t>
    <rPh sb="10" eb="11">
      <t>カゼ</t>
    </rPh>
    <rPh sb="13" eb="14">
      <t>オ</t>
    </rPh>
    <rPh sb="17" eb="18">
      <t>カゼ</t>
    </rPh>
    <rPh sb="19" eb="20">
      <t>ナガ</t>
    </rPh>
    <rPh sb="22" eb="23">
      <t>サカ</t>
    </rPh>
    <rPh sb="28" eb="29">
      <t>キ</t>
    </rPh>
    <rPh sb="30" eb="31">
      <t>シツ</t>
    </rPh>
    <rPh sb="32" eb="33">
      <t>ナカ</t>
    </rPh>
    <rPh sb="35" eb="37">
      <t>ジュウジュン</t>
    </rPh>
    <rPh sb="38" eb="40">
      <t>スナオ</t>
    </rPh>
    <rPh sb="41" eb="42">
      <t>テン</t>
    </rPh>
    <rPh sb="43" eb="45">
      <t>ブカ</t>
    </rPh>
    <rPh sb="45" eb="46">
      <t>ム</t>
    </rPh>
    <phoneticPr fontId="15"/>
  </si>
  <si>
    <t>地下から湧き出る泉。炎天下でも枯れない水。安定した度量と感性がある。激変が無いので得意分野を突き詰めると良い。</t>
    <rPh sb="8" eb="9">
      <t>イズミ</t>
    </rPh>
    <rPh sb="10" eb="13">
      <t>エンテンカ</t>
    </rPh>
    <rPh sb="15" eb="16">
      <t>カ</t>
    </rPh>
    <rPh sb="19" eb="20">
      <t>ミズ</t>
    </rPh>
    <rPh sb="21" eb="23">
      <t>アンテイ</t>
    </rPh>
    <rPh sb="25" eb="27">
      <t>ドリョウ</t>
    </rPh>
    <rPh sb="28" eb="30">
      <t>カンセイ</t>
    </rPh>
    <rPh sb="34" eb="36">
      <t>ゲキヘン</t>
    </rPh>
    <rPh sb="37" eb="38">
      <t>ナ</t>
    </rPh>
    <rPh sb="41" eb="43">
      <t>トクイ</t>
    </rPh>
    <rPh sb="43" eb="45">
      <t>ブンヤ</t>
    </rPh>
    <rPh sb="46" eb="49">
      <t>ツキツ</t>
    </rPh>
    <rPh sb="52" eb="53">
      <t>ヨ</t>
    </rPh>
    <phoneticPr fontId="15"/>
  </si>
  <si>
    <t>屋根の上の土。家族を上から見下ろす土（王）。小さな安定を求める（親父タイプ）。外に飛び出す積極性が必要！</t>
    <rPh sb="7" eb="9">
      <t>カゾク</t>
    </rPh>
    <rPh sb="10" eb="11">
      <t>ウエ</t>
    </rPh>
    <rPh sb="13" eb="15">
      <t>ミオ</t>
    </rPh>
    <rPh sb="17" eb="18">
      <t>ド</t>
    </rPh>
    <rPh sb="19" eb="20">
      <t>オウ</t>
    </rPh>
    <rPh sb="22" eb="23">
      <t>チイ</t>
    </rPh>
    <rPh sb="25" eb="27">
      <t>アンテイ</t>
    </rPh>
    <rPh sb="28" eb="29">
      <t>モト</t>
    </rPh>
    <rPh sb="32" eb="34">
      <t>オヤジ</t>
    </rPh>
    <rPh sb="39" eb="40">
      <t>ソト</t>
    </rPh>
    <rPh sb="41" eb="44">
      <t>トビダ</t>
    </rPh>
    <rPh sb="45" eb="48">
      <t>セッキョクセイ</t>
    </rPh>
    <rPh sb="49" eb="51">
      <t>ヒツヨウ</t>
    </rPh>
    <phoneticPr fontId="15"/>
  </si>
  <si>
    <t>激しい雷鳴、晴天の霹靂。一瞬で読み取る優れた知性。短期集中型！感受性の起伏は雷譲りで激しい。我慢強さが必要。</t>
    <rPh sb="12" eb="14">
      <t>イッシュン</t>
    </rPh>
    <rPh sb="15" eb="18">
      <t>ヨミト</t>
    </rPh>
    <rPh sb="19" eb="20">
      <t>スグ</t>
    </rPh>
    <rPh sb="22" eb="24">
      <t>チセイ</t>
    </rPh>
    <rPh sb="25" eb="27">
      <t>タンキ</t>
    </rPh>
    <rPh sb="27" eb="30">
      <t>シュウチュウガタ</t>
    </rPh>
    <rPh sb="31" eb="34">
      <t>カンジュセイ</t>
    </rPh>
    <rPh sb="35" eb="37">
      <t>キフク</t>
    </rPh>
    <rPh sb="38" eb="39">
      <t>カミナリ</t>
    </rPh>
    <rPh sb="39" eb="40">
      <t>ユズ</t>
    </rPh>
    <rPh sb="42" eb="43">
      <t>ハゲ</t>
    </rPh>
    <rPh sb="46" eb="48">
      <t>ガマン</t>
    </rPh>
    <rPh sb="48" eb="49">
      <t>ツヨ</t>
    </rPh>
    <rPh sb="51" eb="53">
      <t>ヒツヨウ</t>
    </rPh>
    <phoneticPr fontId="15"/>
  </si>
  <si>
    <r>
      <t>男7（金</t>
    </r>
    <r>
      <rPr>
        <sz val="12"/>
        <rFont val="ＭＳ 明朝"/>
        <family val="1"/>
        <charset val="128"/>
      </rPr>
      <t>+）</t>
    </r>
    <r>
      <rPr>
        <sz val="12"/>
        <rFont val="ＭＳ 明朝"/>
        <family val="1"/>
        <charset val="128"/>
      </rPr>
      <t>:社交家、女</t>
    </r>
    <r>
      <rPr>
        <sz val="12"/>
        <rFont val="ＭＳ 明朝"/>
        <family val="1"/>
        <charset val="128"/>
      </rPr>
      <t>6（金-）</t>
    </r>
    <r>
      <rPr>
        <sz val="12"/>
        <rFont val="ＭＳ 明朝"/>
        <family val="1"/>
        <charset val="128"/>
      </rPr>
      <t>:人付き合い下手</t>
    </r>
    <rPh sb="3" eb="4">
      <t>キン</t>
    </rPh>
    <rPh sb="14" eb="15">
      <t>キン</t>
    </rPh>
    <phoneticPr fontId="15"/>
  </si>
  <si>
    <t>年齢</t>
    <rPh sb="0" eb="2">
      <t>ネンレイ</t>
    </rPh>
    <phoneticPr fontId="15"/>
  </si>
  <si>
    <t>入力→</t>
    <rPh sb="0" eb="2">
      <t>ニュウリョク</t>
    </rPh>
    <phoneticPr fontId="15"/>
  </si>
  <si>
    <t>和暦</t>
    <rPh sb="0" eb="2">
      <t>ワレキ</t>
    </rPh>
    <phoneticPr fontId="15"/>
  </si>
  <si>
    <t>性格</t>
    <rPh sb="0" eb="2">
      <t>セイカク</t>
    </rPh>
    <phoneticPr fontId="15"/>
  </si>
  <si>
    <t>九星年</t>
    <rPh sb="0" eb="2">
      <t>キュウセイ</t>
    </rPh>
    <rPh sb="2" eb="3">
      <t>ネン</t>
    </rPh>
    <phoneticPr fontId="15"/>
  </si>
  <si>
    <t>九星月</t>
    <rPh sb="0" eb="2">
      <t>キュウセイ</t>
    </rPh>
    <rPh sb="2" eb="3">
      <t>ツキ</t>
    </rPh>
    <phoneticPr fontId="15"/>
  </si>
  <si>
    <t>60干月</t>
    <rPh sb="2" eb="3">
      <t>カン</t>
    </rPh>
    <rPh sb="3" eb="4">
      <t>ツキ</t>
    </rPh>
    <phoneticPr fontId="15"/>
  </si>
  <si>
    <t>傾斜</t>
    <rPh sb="0" eb="2">
      <t>ケイシャ</t>
    </rPh>
    <phoneticPr fontId="15"/>
  </si>
  <si>
    <t>60干年</t>
    <rPh sb="2" eb="3">
      <t>カン</t>
    </rPh>
    <rPh sb="3" eb="4">
      <t>ネン</t>
    </rPh>
    <phoneticPr fontId="15"/>
  </si>
  <si>
    <t>日干</t>
    <rPh sb="0" eb="2">
      <t>ニッカン</t>
    </rPh>
    <phoneticPr fontId="15"/>
  </si>
  <si>
    <t>動物占い（日干）</t>
    <rPh sb="0" eb="2">
      <t>ドウブツ</t>
    </rPh>
    <rPh sb="2" eb="3">
      <t>ウラナ</t>
    </rPh>
    <rPh sb="5" eb="7">
      <t>ニッカン</t>
    </rPh>
    <phoneticPr fontId="15"/>
  </si>
  <si>
    <t>納音 月</t>
    <rPh sb="0" eb="2">
      <t>ナッチン</t>
    </rPh>
    <rPh sb="3" eb="4">
      <t>ツキ</t>
    </rPh>
    <phoneticPr fontId="15"/>
  </si>
  <si>
    <t>相性診断</t>
    <rPh sb="0" eb="2">
      <t>アイショウ</t>
    </rPh>
    <rPh sb="2" eb="4">
      <t>シンダン</t>
    </rPh>
    <phoneticPr fontId="15"/>
  </si>
  <si>
    <t>成人</t>
    <rPh sb="0" eb="2">
      <t>セイジン</t>
    </rPh>
    <phoneticPr fontId="15"/>
  </si>
  <si>
    <t>未成人</t>
    <rPh sb="0" eb="1">
      <t>ミ</t>
    </rPh>
    <rPh sb="1" eb="3">
      <t>セイジン</t>
    </rPh>
    <phoneticPr fontId="15"/>
  </si>
  <si>
    <t>性格判定↓</t>
    <rPh sb="0" eb="2">
      <t>セイカク</t>
    </rPh>
    <rPh sb="2" eb="4">
      <t>ハンテイ</t>
    </rPh>
    <phoneticPr fontId="15"/>
  </si>
  <si>
    <t>月の60干を利用した納音</t>
    <rPh sb="0" eb="1">
      <t>ツキ</t>
    </rPh>
    <rPh sb="4" eb="5">
      <t>カン</t>
    </rPh>
    <rPh sb="6" eb="8">
      <t>リヨウ</t>
    </rPh>
    <rPh sb="10" eb="12">
      <t>ナッチン</t>
    </rPh>
    <phoneticPr fontId="15"/>
  </si>
  <si>
    <t>さる</t>
  </si>
  <si>
    <t>チーター</t>
  </si>
  <si>
    <t>足腰の強い</t>
    <rPh sb="0" eb="2">
      <t>アシコシ</t>
    </rPh>
    <rPh sb="3" eb="4">
      <t>ツヨ</t>
    </rPh>
    <phoneticPr fontId="18"/>
  </si>
  <si>
    <t>黒ひょう</t>
  </si>
  <si>
    <t>感情豊かな</t>
    <rPh sb="0" eb="2">
      <t>カンジョウ</t>
    </rPh>
    <rPh sb="2" eb="3">
      <t>ユタ</t>
    </rPh>
    <phoneticPr fontId="18"/>
  </si>
  <si>
    <t>面倒見の良い</t>
    <rPh sb="0" eb="3">
      <t>メンドウミ</t>
    </rPh>
    <rPh sb="4" eb="5">
      <t>ヨ</t>
    </rPh>
    <phoneticPr fontId="18"/>
  </si>
  <si>
    <t>健禄</t>
  </si>
  <si>
    <t>ライオン</t>
  </si>
  <si>
    <t>我が道を行く</t>
    <rPh sb="0" eb="1">
      <t>ワ</t>
    </rPh>
    <rPh sb="2" eb="3">
      <t>ミチ</t>
    </rPh>
    <rPh sb="4" eb="5">
      <t>ユ</t>
    </rPh>
    <phoneticPr fontId="18"/>
  </si>
  <si>
    <t>とら</t>
  </si>
  <si>
    <t>愛情あふれる</t>
    <rPh sb="0" eb="2">
      <t>アイジョウ</t>
    </rPh>
    <phoneticPr fontId="18"/>
  </si>
  <si>
    <t>慈悲深い</t>
    <rPh sb="0" eb="2">
      <t>ジヒ</t>
    </rPh>
    <rPh sb="2" eb="3">
      <t>ブカ</t>
    </rPh>
    <phoneticPr fontId="18"/>
  </si>
  <si>
    <t>たぬき</t>
  </si>
  <si>
    <t>コアラ</t>
  </si>
  <si>
    <t>活動豊かな</t>
    <rPh sb="0" eb="2">
      <t>カツドウ</t>
    </rPh>
    <rPh sb="2" eb="3">
      <t>ユタ</t>
    </rPh>
    <phoneticPr fontId="18"/>
  </si>
  <si>
    <t>ぞう</t>
  </si>
  <si>
    <t>リーダーとなる</t>
    <phoneticPr fontId="18"/>
  </si>
  <si>
    <t>人気者の</t>
    <rPh sb="0" eb="3">
      <t>ニンキモノ</t>
    </rPh>
    <phoneticPr fontId="18"/>
  </si>
  <si>
    <t>ひつじ</t>
  </si>
  <si>
    <t>無邪気な</t>
    <rPh sb="0" eb="3">
      <t>ムジャキ</t>
    </rPh>
    <phoneticPr fontId="18"/>
  </si>
  <si>
    <t>絶</t>
  </si>
  <si>
    <t>ペガサス</t>
  </si>
  <si>
    <t>落ち着きのある</t>
    <rPh sb="0" eb="3">
      <t>オチツ</t>
    </rPh>
    <phoneticPr fontId="18"/>
  </si>
  <si>
    <t>おおかみ</t>
  </si>
  <si>
    <t>順応性のある</t>
    <rPh sb="0" eb="3">
      <t>ジュンノウセイ</t>
    </rPh>
    <phoneticPr fontId="18"/>
  </si>
  <si>
    <t>こじか</t>
  </si>
  <si>
    <t>水+</t>
    <rPh sb="0" eb="1">
      <t>ミズ</t>
    </rPh>
    <phoneticPr fontId="15"/>
  </si>
  <si>
    <t>子</t>
    <rPh sb="0" eb="1">
      <t>ネ</t>
    </rPh>
    <phoneticPr fontId="15"/>
  </si>
  <si>
    <t>火+</t>
    <rPh sb="0" eb="1">
      <t>ヒ</t>
    </rPh>
    <phoneticPr fontId="15"/>
  </si>
  <si>
    <t>午</t>
    <rPh sb="0" eb="1">
      <t>ウマ</t>
    </rPh>
    <phoneticPr fontId="15"/>
  </si>
  <si>
    <t>土-</t>
    <rPh sb="0" eb="1">
      <t>ド</t>
    </rPh>
    <phoneticPr fontId="15"/>
  </si>
  <si>
    <t>丑</t>
    <rPh sb="0" eb="1">
      <t>ウシ</t>
    </rPh>
    <phoneticPr fontId="15"/>
  </si>
  <si>
    <t>未</t>
    <rPh sb="0" eb="1">
      <t>ヒツジ</t>
    </rPh>
    <phoneticPr fontId="15"/>
  </si>
  <si>
    <t>木+</t>
    <rPh sb="0" eb="1">
      <t>モク</t>
    </rPh>
    <phoneticPr fontId="15"/>
  </si>
  <si>
    <t>寅</t>
    <rPh sb="0" eb="1">
      <t>トラ</t>
    </rPh>
    <phoneticPr fontId="15"/>
  </si>
  <si>
    <t>金+</t>
    <rPh sb="0" eb="1">
      <t>キン</t>
    </rPh>
    <phoneticPr fontId="15"/>
  </si>
  <si>
    <t>申</t>
    <rPh sb="0" eb="1">
      <t>サル</t>
    </rPh>
    <phoneticPr fontId="15"/>
  </si>
  <si>
    <t>木-</t>
    <rPh sb="0" eb="1">
      <t>モク</t>
    </rPh>
    <phoneticPr fontId="15"/>
  </si>
  <si>
    <t>卯</t>
    <rPh sb="0" eb="1">
      <t>ウ</t>
    </rPh>
    <phoneticPr fontId="15"/>
  </si>
  <si>
    <t>金-</t>
    <rPh sb="0" eb="1">
      <t>キン</t>
    </rPh>
    <phoneticPr fontId="15"/>
  </si>
  <si>
    <t>酉</t>
    <rPh sb="0" eb="1">
      <t>トリ</t>
    </rPh>
    <phoneticPr fontId="15"/>
  </si>
  <si>
    <t>土+</t>
    <rPh sb="0" eb="1">
      <t>ド</t>
    </rPh>
    <phoneticPr fontId="15"/>
  </si>
  <si>
    <t>辰</t>
    <rPh sb="0" eb="1">
      <t>タツ</t>
    </rPh>
    <phoneticPr fontId="15"/>
  </si>
  <si>
    <t>土+</t>
    <rPh sb="0" eb="1">
      <t>ド</t>
    </rPh>
    <phoneticPr fontId="15"/>
  </si>
  <si>
    <t>戌</t>
    <rPh sb="0" eb="1">
      <t>イヌ</t>
    </rPh>
    <phoneticPr fontId="15"/>
  </si>
  <si>
    <t>火-</t>
    <rPh sb="0" eb="1">
      <t>ヒ</t>
    </rPh>
    <phoneticPr fontId="15"/>
  </si>
  <si>
    <t>巳</t>
    <rPh sb="0" eb="1">
      <t>ミ</t>
    </rPh>
    <phoneticPr fontId="15"/>
  </si>
  <si>
    <t>水-</t>
    <rPh sb="0" eb="1">
      <t>ミズ</t>
    </rPh>
    <phoneticPr fontId="15"/>
  </si>
  <si>
    <t>亥</t>
    <rPh sb="0" eb="1">
      <t>イ</t>
    </rPh>
    <phoneticPr fontId="15"/>
  </si>
  <si>
    <t>丁-壬→合化木　　仁</t>
    <rPh sb="0" eb="1">
      <t>チョウ</t>
    </rPh>
    <rPh sb="2" eb="3">
      <t>ジン</t>
    </rPh>
    <rPh sb="4" eb="5">
      <t>ゴウ</t>
    </rPh>
    <rPh sb="5" eb="6">
      <t>カ</t>
    </rPh>
    <rPh sb="6" eb="7">
      <t>モク</t>
    </rPh>
    <rPh sb="9" eb="10">
      <t>ジン</t>
    </rPh>
    <phoneticPr fontId="18"/>
  </si>
  <si>
    <t>△は三合の大吉</t>
    <rPh sb="2" eb="4">
      <t>サンゴウ</t>
    </rPh>
    <rPh sb="5" eb="7">
      <t>ダイキチ</t>
    </rPh>
    <phoneticPr fontId="15"/>
  </si>
  <si>
    <t>反対に対宮は破で大凶</t>
    <rPh sb="0" eb="2">
      <t>ハンタイ</t>
    </rPh>
    <rPh sb="3" eb="4">
      <t>タイ</t>
    </rPh>
    <rPh sb="4" eb="5">
      <t>キュウ</t>
    </rPh>
    <rPh sb="6" eb="7">
      <t>ハ</t>
    </rPh>
    <rPh sb="8" eb="10">
      <t>ダイキョウ</t>
    </rPh>
    <phoneticPr fontId="15"/>
  </si>
  <si>
    <t>年の支合</t>
    <rPh sb="0" eb="1">
      <t>ネン</t>
    </rPh>
    <rPh sb="2" eb="3">
      <t>シ</t>
    </rPh>
    <rPh sb="3" eb="4">
      <t>ゴウ</t>
    </rPh>
    <phoneticPr fontId="15"/>
  </si>
  <si>
    <t>酉-辰</t>
    <rPh sb="0" eb="1">
      <t>トリ</t>
    </rPh>
    <rPh sb="2" eb="3">
      <t>タツ</t>
    </rPh>
    <phoneticPr fontId="15"/>
  </si>
  <si>
    <t>申-巳</t>
    <rPh sb="0" eb="1">
      <t>サル</t>
    </rPh>
    <rPh sb="2" eb="3">
      <t>ミ</t>
    </rPh>
    <phoneticPr fontId="15"/>
  </si>
  <si>
    <t>子-丑</t>
    <rPh sb="0" eb="1">
      <t>ネ</t>
    </rPh>
    <rPh sb="2" eb="3">
      <t>ウシ</t>
    </rPh>
    <phoneticPr fontId="15"/>
  </si>
  <si>
    <t>亥-寅</t>
    <rPh sb="0" eb="1">
      <t>イ</t>
    </rPh>
    <rPh sb="2" eb="3">
      <t>トラ</t>
    </rPh>
    <phoneticPr fontId="15"/>
  </si>
  <si>
    <t>戌-卯</t>
    <rPh sb="0" eb="1">
      <t>イヌ</t>
    </rPh>
    <rPh sb="2" eb="3">
      <t>ウ</t>
    </rPh>
    <phoneticPr fontId="15"/>
  </si>
  <si>
    <t>未-午</t>
    <rPh sb="0" eb="1">
      <t>ヒツジ</t>
    </rPh>
    <rPh sb="2" eb="3">
      <t>ウマ</t>
    </rPh>
    <phoneticPr fontId="15"/>
  </si>
  <si>
    <t>1白　北（水）：人前に出るより後ろが好き</t>
    <rPh sb="1" eb="2">
      <t>シロ</t>
    </rPh>
    <rPh sb="3" eb="4">
      <t>キタ</t>
    </rPh>
    <rPh sb="5" eb="6">
      <t>ミズ</t>
    </rPh>
    <phoneticPr fontId="15"/>
  </si>
  <si>
    <r>
      <t>2黒　南西（土</t>
    </r>
    <r>
      <rPr>
        <sz val="12"/>
        <rFont val="ＭＳ 明朝"/>
        <family val="1"/>
        <charset val="128"/>
      </rPr>
      <t>-）</t>
    </r>
    <r>
      <rPr>
        <sz val="12"/>
        <rFont val="ＭＳ 明朝"/>
        <family val="1"/>
        <charset val="128"/>
      </rPr>
      <t>：決断が苦手な努力家</t>
    </r>
    <rPh sb="1" eb="2">
      <t>クロ</t>
    </rPh>
    <rPh sb="3" eb="5">
      <t>ナンセイ</t>
    </rPh>
    <rPh sb="6" eb="7">
      <t>ド</t>
    </rPh>
    <phoneticPr fontId="15"/>
  </si>
  <si>
    <r>
      <t>3碧　東（木</t>
    </r>
    <r>
      <rPr>
        <sz val="12"/>
        <rFont val="ＭＳ 明朝"/>
        <family val="1"/>
        <charset val="128"/>
      </rPr>
      <t>+）</t>
    </r>
    <r>
      <rPr>
        <sz val="12"/>
        <rFont val="ＭＳ 明朝"/>
        <family val="1"/>
        <charset val="128"/>
      </rPr>
      <t>：勇気があるが一言多い</t>
    </r>
    <rPh sb="1" eb="2">
      <t>ヘキ</t>
    </rPh>
    <rPh sb="3" eb="4">
      <t>ヒガシ</t>
    </rPh>
    <rPh sb="5" eb="6">
      <t>モク</t>
    </rPh>
    <phoneticPr fontId="15"/>
  </si>
  <si>
    <r>
      <t>4緑　南東（木</t>
    </r>
    <r>
      <rPr>
        <sz val="12"/>
        <rFont val="ＭＳ 明朝"/>
        <family val="1"/>
        <charset val="128"/>
      </rPr>
      <t>-）</t>
    </r>
    <r>
      <rPr>
        <sz val="12"/>
        <rFont val="ＭＳ 明朝"/>
        <family val="1"/>
        <charset val="128"/>
      </rPr>
      <t>：信じやすく大人の雰囲気</t>
    </r>
    <rPh sb="1" eb="2">
      <t>ロク</t>
    </rPh>
    <rPh sb="3" eb="5">
      <t>ナントウ</t>
    </rPh>
    <rPh sb="6" eb="7">
      <t>モク</t>
    </rPh>
    <phoneticPr fontId="15"/>
  </si>
  <si>
    <r>
      <t>6白　北西（金</t>
    </r>
    <r>
      <rPr>
        <sz val="12"/>
        <rFont val="ＭＳ 明朝"/>
        <family val="1"/>
        <charset val="128"/>
      </rPr>
      <t>-）</t>
    </r>
    <r>
      <rPr>
        <sz val="12"/>
        <rFont val="ＭＳ 明朝"/>
        <family val="1"/>
        <charset val="128"/>
      </rPr>
      <t>：人付き合いが下手</t>
    </r>
    <rPh sb="1" eb="2">
      <t>シロ</t>
    </rPh>
    <rPh sb="3" eb="5">
      <t>ホクセイ</t>
    </rPh>
    <rPh sb="6" eb="7">
      <t>キン</t>
    </rPh>
    <phoneticPr fontId="15"/>
  </si>
  <si>
    <r>
      <t>7赤　西（金</t>
    </r>
    <r>
      <rPr>
        <sz val="12"/>
        <rFont val="ＭＳ 明朝"/>
        <family val="1"/>
        <charset val="128"/>
      </rPr>
      <t>+</t>
    </r>
    <r>
      <rPr>
        <sz val="12"/>
        <rFont val="ＭＳ 明朝"/>
        <family val="1"/>
        <charset val="128"/>
      </rPr>
      <t>）：見栄っ張りな社交家</t>
    </r>
    <rPh sb="1" eb="2">
      <t>アカ</t>
    </rPh>
    <rPh sb="3" eb="4">
      <t>ニシ</t>
    </rPh>
    <rPh sb="5" eb="6">
      <t>キン</t>
    </rPh>
    <phoneticPr fontId="15"/>
  </si>
  <si>
    <r>
      <t>8白　北東（土</t>
    </r>
    <r>
      <rPr>
        <sz val="12"/>
        <rFont val="ＭＳ 明朝"/>
        <family val="1"/>
        <charset val="128"/>
      </rPr>
      <t>+）：</t>
    </r>
    <r>
      <rPr>
        <sz val="12"/>
        <rFont val="ＭＳ 明朝"/>
        <family val="1"/>
        <charset val="128"/>
      </rPr>
      <t>一度決めると変更しない</t>
    </r>
    <rPh sb="1" eb="2">
      <t>シロ</t>
    </rPh>
    <rPh sb="3" eb="5">
      <t>ホクトウ</t>
    </rPh>
    <rPh sb="6" eb="7">
      <t>ド</t>
    </rPh>
    <phoneticPr fontId="15"/>
  </si>
  <si>
    <t>9紫　南（火）：人前が好きな目立ちや</t>
    <rPh sb="1" eb="2">
      <t>シ</t>
    </rPh>
    <rPh sb="3" eb="4">
      <t>ミナミ</t>
    </rPh>
    <rPh sb="5" eb="6">
      <t>ヒ</t>
    </rPh>
    <phoneticPr fontId="15"/>
  </si>
  <si>
    <r>
      <t>男7赤（金</t>
    </r>
    <r>
      <rPr>
        <sz val="12"/>
        <rFont val="ＭＳ 明朝"/>
        <family val="1"/>
        <charset val="128"/>
      </rPr>
      <t>+）</t>
    </r>
    <r>
      <rPr>
        <sz val="12"/>
        <rFont val="ＭＳ 明朝"/>
        <family val="1"/>
        <charset val="128"/>
      </rPr>
      <t>:社交家、女</t>
    </r>
    <r>
      <rPr>
        <sz val="12"/>
        <rFont val="ＭＳ 明朝"/>
        <family val="1"/>
        <charset val="128"/>
      </rPr>
      <t>6白（金-）</t>
    </r>
    <r>
      <rPr>
        <sz val="12"/>
        <rFont val="ＭＳ 明朝"/>
        <family val="1"/>
        <charset val="128"/>
      </rPr>
      <t>:人付き合い下手</t>
    </r>
    <rPh sb="2" eb="3">
      <t>アカ</t>
    </rPh>
    <rPh sb="4" eb="5">
      <t>キン</t>
    </rPh>
    <rPh sb="14" eb="15">
      <t>シロ</t>
    </rPh>
    <rPh sb="16" eb="17">
      <t>キン</t>
    </rPh>
    <phoneticPr fontId="15"/>
  </si>
  <si>
    <r>
      <t>3碧　東（木</t>
    </r>
    <r>
      <rPr>
        <sz val="12"/>
        <rFont val="ＭＳ 明朝"/>
        <family val="1"/>
        <charset val="128"/>
      </rPr>
      <t>+）</t>
    </r>
    <r>
      <rPr>
        <sz val="12"/>
        <rFont val="ＭＳ 明朝"/>
        <family val="1"/>
        <charset val="128"/>
      </rPr>
      <t>：勇気があるが一言多い</t>
    </r>
    <rPh sb="3" eb="4">
      <t>ヒガシ</t>
    </rPh>
    <rPh sb="5" eb="6">
      <t>モク</t>
    </rPh>
    <phoneticPr fontId="15"/>
  </si>
  <si>
    <t>占う人</t>
    <rPh sb="0" eb="1">
      <t>ウラナ</t>
    </rPh>
    <rPh sb="2" eb="3">
      <t>ヒト</t>
    </rPh>
    <phoneticPr fontId="15"/>
  </si>
  <si>
    <t>作成</t>
    <rPh sb="0" eb="2">
      <t>サクセイ</t>
    </rPh>
    <phoneticPr fontId="15"/>
  </si>
  <si>
    <t>所　輝美の占い教室　相性＆性格診断</t>
    <rPh sb="0" eb="1">
      <t>トコロ</t>
    </rPh>
    <rPh sb="2" eb="4">
      <t>テルミ</t>
    </rPh>
    <rPh sb="5" eb="6">
      <t>ウラナ</t>
    </rPh>
    <rPh sb="7" eb="9">
      <t>キョウシツ</t>
    </rPh>
    <rPh sb="10" eb="12">
      <t>アイショウ</t>
    </rPh>
    <rPh sb="13" eb="15">
      <t>セイカク</t>
    </rPh>
    <rPh sb="15" eb="17">
      <t>シンダン</t>
    </rPh>
    <phoneticPr fontId="15"/>
  </si>
  <si>
    <t>青龍（木）</t>
    <rPh sb="0" eb="1">
      <t>セイ</t>
    </rPh>
    <rPh sb="1" eb="2">
      <t>リュウ</t>
    </rPh>
    <rPh sb="3" eb="4">
      <t>モク</t>
    </rPh>
    <phoneticPr fontId="15"/>
  </si>
  <si>
    <t>甲（木+）</t>
    <rPh sb="0" eb="1">
      <t>コウ</t>
    </rPh>
    <rPh sb="2" eb="3">
      <t>キ</t>
    </rPh>
    <phoneticPr fontId="18"/>
  </si>
  <si>
    <t>乙（木-）</t>
    <rPh sb="2" eb="3">
      <t>モク</t>
    </rPh>
    <phoneticPr fontId="15"/>
  </si>
  <si>
    <t>朱雀（火）</t>
    <rPh sb="0" eb="1">
      <t>シュ</t>
    </rPh>
    <rPh sb="1" eb="2">
      <t>ジャク</t>
    </rPh>
    <rPh sb="3" eb="4">
      <t>ヒ</t>
    </rPh>
    <phoneticPr fontId="15"/>
  </si>
  <si>
    <t>丙（火+）</t>
    <rPh sb="2" eb="3">
      <t>ヒ</t>
    </rPh>
    <phoneticPr fontId="15"/>
  </si>
  <si>
    <t>丁（火-）</t>
    <rPh sb="2" eb="3">
      <t>ヒ</t>
    </rPh>
    <phoneticPr fontId="15"/>
  </si>
  <si>
    <t>中央（土）</t>
    <rPh sb="0" eb="2">
      <t>チュウオウ</t>
    </rPh>
    <rPh sb="3" eb="4">
      <t>ド</t>
    </rPh>
    <phoneticPr fontId="15"/>
  </si>
  <si>
    <t>戊（土+）</t>
    <rPh sb="2" eb="3">
      <t>ド</t>
    </rPh>
    <phoneticPr fontId="15"/>
  </si>
  <si>
    <t>己（土-）</t>
    <rPh sb="2" eb="3">
      <t>ド</t>
    </rPh>
    <phoneticPr fontId="15"/>
  </si>
  <si>
    <t>白虎（金）</t>
    <rPh sb="0" eb="2">
      <t>ビャッコ</t>
    </rPh>
    <rPh sb="3" eb="4">
      <t>キン</t>
    </rPh>
    <phoneticPr fontId="15"/>
  </si>
  <si>
    <t>玄武（水）</t>
    <rPh sb="0" eb="2">
      <t>ゲンブ</t>
    </rPh>
    <rPh sb="3" eb="4">
      <t>ミズ</t>
    </rPh>
    <phoneticPr fontId="15"/>
  </si>
  <si>
    <t>庚（金+）</t>
    <rPh sb="2" eb="3">
      <t>キン</t>
    </rPh>
    <phoneticPr fontId="15"/>
  </si>
  <si>
    <t>辛（金-）</t>
    <rPh sb="2" eb="3">
      <t>キン</t>
    </rPh>
    <phoneticPr fontId="15"/>
  </si>
  <si>
    <t>壬（水+）</t>
    <rPh sb="2" eb="3">
      <t>ミズ</t>
    </rPh>
    <phoneticPr fontId="15"/>
  </si>
  <si>
    <t>癸（水-）</t>
    <rPh sb="2" eb="3">
      <t>ミズ</t>
    </rPh>
    <phoneticPr fontId="15"/>
  </si>
  <si>
    <t>3寅</t>
    <phoneticPr fontId="15"/>
  </si>
  <si>
    <t>木</t>
    <rPh sb="0" eb="1">
      <t>キ</t>
    </rPh>
    <phoneticPr fontId="18"/>
  </si>
  <si>
    <t>34酉</t>
    <phoneticPr fontId="15"/>
  </si>
  <si>
    <t>金</t>
    <rPh sb="0" eb="1">
      <t>キン</t>
    </rPh>
    <phoneticPr fontId="18"/>
  </si>
  <si>
    <t>15寅</t>
    <phoneticPr fontId="15"/>
  </si>
  <si>
    <t>木</t>
    <rPh sb="0" eb="1">
      <t>モク</t>
    </rPh>
    <phoneticPr fontId="15"/>
  </si>
  <si>
    <t>46酉</t>
    <phoneticPr fontId="15"/>
  </si>
  <si>
    <t>金</t>
    <rPh sb="0" eb="1">
      <t>キン</t>
    </rPh>
    <phoneticPr fontId="15"/>
  </si>
  <si>
    <t>9申</t>
    <phoneticPr fontId="15"/>
  </si>
  <si>
    <t>40卯</t>
    <phoneticPr fontId="15"/>
  </si>
  <si>
    <t>1子</t>
    <phoneticPr fontId="15"/>
  </si>
  <si>
    <t>水</t>
    <rPh sb="0" eb="1">
      <t>スイ</t>
    </rPh>
    <phoneticPr fontId="15"/>
  </si>
  <si>
    <t>42巳</t>
    <phoneticPr fontId="15"/>
  </si>
  <si>
    <t>火</t>
    <rPh sb="0" eb="1">
      <t>ヒ</t>
    </rPh>
    <phoneticPr fontId="15"/>
  </si>
  <si>
    <t>7午</t>
    <phoneticPr fontId="15"/>
  </si>
  <si>
    <t>48亥</t>
    <phoneticPr fontId="15"/>
  </si>
  <si>
    <t>水</t>
    <rPh sb="0" eb="1">
      <t>ミズ</t>
    </rPh>
    <phoneticPr fontId="15"/>
  </si>
  <si>
    <t>53辰</t>
    <phoneticPr fontId="15"/>
  </si>
  <si>
    <t>土</t>
    <rPh sb="0" eb="1">
      <t>ド</t>
    </rPh>
    <phoneticPr fontId="15"/>
  </si>
  <si>
    <t>44未</t>
    <phoneticPr fontId="15"/>
  </si>
  <si>
    <t>5辰</t>
    <phoneticPr fontId="15"/>
  </si>
  <si>
    <t>56未</t>
    <phoneticPr fontId="15"/>
  </si>
  <si>
    <t>59戌</t>
    <phoneticPr fontId="15"/>
  </si>
  <si>
    <t>50丑</t>
    <phoneticPr fontId="15"/>
  </si>
  <si>
    <t>51寅</t>
    <phoneticPr fontId="15"/>
  </si>
  <si>
    <t>52卯</t>
    <phoneticPr fontId="15"/>
  </si>
  <si>
    <t>57申</t>
    <phoneticPr fontId="15"/>
  </si>
  <si>
    <t>58酉</t>
    <phoneticPr fontId="15"/>
  </si>
  <si>
    <t>43午</t>
    <phoneticPr fontId="15"/>
  </si>
  <si>
    <t>54巳</t>
    <phoneticPr fontId="15"/>
  </si>
  <si>
    <t>55午</t>
    <phoneticPr fontId="15"/>
  </si>
  <si>
    <t>6巳</t>
    <phoneticPr fontId="15"/>
  </si>
  <si>
    <t>49子</t>
    <phoneticPr fontId="15"/>
  </si>
  <si>
    <t>60亥</t>
    <phoneticPr fontId="15"/>
  </si>
  <si>
    <t>41辰</t>
    <phoneticPr fontId="15"/>
  </si>
  <si>
    <t>2丑</t>
    <phoneticPr fontId="15"/>
  </si>
  <si>
    <t>47戌</t>
    <phoneticPr fontId="15"/>
  </si>
  <si>
    <t>8未</t>
    <phoneticPr fontId="15"/>
  </si>
  <si>
    <t>33申</t>
    <phoneticPr fontId="15"/>
  </si>
  <si>
    <t>4卯</t>
    <phoneticPr fontId="15"/>
  </si>
  <si>
    <t>45申</t>
    <phoneticPr fontId="15"/>
  </si>
  <si>
    <t>16卯</t>
    <phoneticPr fontId="15"/>
  </si>
  <si>
    <t>39寅</t>
    <phoneticPr fontId="15"/>
  </si>
  <si>
    <t>10酉</t>
    <phoneticPr fontId="15"/>
  </si>
  <si>
    <t>31午</t>
    <phoneticPr fontId="15"/>
  </si>
  <si>
    <t>12亥</t>
    <phoneticPr fontId="15"/>
  </si>
  <si>
    <t>37子</t>
    <phoneticPr fontId="15"/>
  </si>
  <si>
    <t>18巳</t>
    <phoneticPr fontId="15"/>
  </si>
  <si>
    <t>23戌</t>
    <phoneticPr fontId="15"/>
  </si>
  <si>
    <t>14丑</t>
    <phoneticPr fontId="15"/>
  </si>
  <si>
    <t>35戌</t>
    <phoneticPr fontId="15"/>
  </si>
  <si>
    <t>26丑</t>
    <phoneticPr fontId="15"/>
  </si>
  <si>
    <t>29辰</t>
    <phoneticPr fontId="15"/>
  </si>
  <si>
    <t>20未</t>
    <phoneticPr fontId="15"/>
  </si>
  <si>
    <t>21申</t>
    <phoneticPr fontId="15"/>
  </si>
  <si>
    <t>22酉</t>
    <phoneticPr fontId="15"/>
  </si>
  <si>
    <t>27寅</t>
    <phoneticPr fontId="15"/>
  </si>
  <si>
    <t>28卯</t>
    <phoneticPr fontId="15"/>
  </si>
  <si>
    <t>13子</t>
    <phoneticPr fontId="15"/>
  </si>
  <si>
    <t>24亥</t>
    <phoneticPr fontId="15"/>
  </si>
  <si>
    <t>25子</t>
    <phoneticPr fontId="15"/>
  </si>
  <si>
    <t>36亥</t>
    <phoneticPr fontId="15"/>
  </si>
  <si>
    <t>19午</t>
    <phoneticPr fontId="15"/>
  </si>
  <si>
    <t>30巳</t>
    <phoneticPr fontId="15"/>
  </si>
  <si>
    <t>11戌</t>
    <phoneticPr fontId="15"/>
  </si>
  <si>
    <t>32未</t>
    <phoneticPr fontId="15"/>
  </si>
  <si>
    <t>17辰</t>
    <phoneticPr fontId="15"/>
  </si>
  <si>
    <t>38丑</t>
    <phoneticPr fontId="15"/>
  </si>
  <si>
    <t>土</t>
    <rPh sb="0" eb="1">
      <t>ド</t>
    </rPh>
    <phoneticPr fontId="15"/>
  </si>
  <si>
    <t>１．長生</t>
    <rPh sb="2" eb="4">
      <t>チョウセイ</t>
    </rPh>
    <phoneticPr fontId="15"/>
  </si>
  <si>
    <t>干は火土水（南北中央の先生タイプ）に属し支は木金（東西の勝負師タイプ）が支える。</t>
    <rPh sb="0" eb="1">
      <t>カン</t>
    </rPh>
    <rPh sb="2" eb="3">
      <t>カ</t>
    </rPh>
    <rPh sb="3" eb="4">
      <t>ド</t>
    </rPh>
    <rPh sb="4" eb="5">
      <t>スイ</t>
    </rPh>
    <rPh sb="6" eb="7">
      <t>ナン</t>
    </rPh>
    <rPh sb="7" eb="8">
      <t>ホク</t>
    </rPh>
    <rPh sb="8" eb="10">
      <t>チュウオウ</t>
    </rPh>
    <rPh sb="11" eb="13">
      <t>センセイ</t>
    </rPh>
    <rPh sb="18" eb="19">
      <t>ゾク</t>
    </rPh>
    <rPh sb="20" eb="21">
      <t>シ</t>
    </rPh>
    <rPh sb="22" eb="23">
      <t>モク</t>
    </rPh>
    <rPh sb="23" eb="24">
      <t>キン</t>
    </rPh>
    <rPh sb="25" eb="27">
      <t>トウザイ</t>
    </rPh>
    <rPh sb="28" eb="31">
      <t>ショウブシ</t>
    </rPh>
    <rPh sb="36" eb="37">
      <t>ササ</t>
    </rPh>
    <phoneticPr fontId="15"/>
  </si>
  <si>
    <t>知識欲と勝負勘を兼ね備えたバランスの良さから未来志向の活動的なタイプです。運星も強い。</t>
    <rPh sb="0" eb="3">
      <t>チシキヨク</t>
    </rPh>
    <rPh sb="4" eb="6">
      <t>ショウブ</t>
    </rPh>
    <rPh sb="6" eb="7">
      <t>カン</t>
    </rPh>
    <rPh sb="8" eb="11">
      <t>カネソナ</t>
    </rPh>
    <rPh sb="18" eb="19">
      <t>ヨ</t>
    </rPh>
    <rPh sb="22" eb="24">
      <t>ミライ</t>
    </rPh>
    <rPh sb="24" eb="26">
      <t>シコウ</t>
    </rPh>
    <rPh sb="27" eb="30">
      <t>カツドウテキ</t>
    </rPh>
    <rPh sb="37" eb="38">
      <t>ウン</t>
    </rPh>
    <rPh sb="38" eb="39">
      <t>セイ</t>
    </rPh>
    <rPh sb="40" eb="41">
      <t>ツヨ</t>
    </rPh>
    <phoneticPr fontId="15"/>
  </si>
  <si>
    <t>２．沐浴</t>
    <rPh sb="2" eb="4">
      <t>モクヨク</t>
    </rPh>
    <phoneticPr fontId="15"/>
  </si>
  <si>
    <t>干は木金（商人タイプ）に属し、支は南北（先生タイプ）が支える。</t>
    <rPh sb="0" eb="1">
      <t>カン</t>
    </rPh>
    <rPh sb="2" eb="3">
      <t>モク</t>
    </rPh>
    <rPh sb="3" eb="4">
      <t>キン</t>
    </rPh>
    <rPh sb="5" eb="7">
      <t>ショウニン</t>
    </rPh>
    <rPh sb="12" eb="13">
      <t>ゾク</t>
    </rPh>
    <rPh sb="15" eb="16">
      <t>シ</t>
    </rPh>
    <rPh sb="17" eb="18">
      <t>ナン</t>
    </rPh>
    <rPh sb="18" eb="19">
      <t>ホク</t>
    </rPh>
    <rPh sb="20" eb="22">
      <t>センセイ</t>
    </rPh>
    <rPh sb="27" eb="28">
      <t>ササ</t>
    </rPh>
    <phoneticPr fontId="15"/>
  </si>
  <si>
    <t>ビジネス感覚と知的なするどさを持ち合わせているが、先走りしすぎて失敗を繰り返す。</t>
    <rPh sb="4" eb="6">
      <t>カンカク</t>
    </rPh>
    <rPh sb="7" eb="9">
      <t>チテキ</t>
    </rPh>
    <rPh sb="15" eb="18">
      <t>モチア</t>
    </rPh>
    <rPh sb="25" eb="27">
      <t>サキバシ</t>
    </rPh>
    <rPh sb="32" eb="34">
      <t>シッパイ</t>
    </rPh>
    <rPh sb="35" eb="38">
      <t>クリカエ</t>
    </rPh>
    <phoneticPr fontId="15"/>
  </si>
  <si>
    <t>頭の回転が速く、行動もすばやいが早とちりタイプで波乱万丈な人生運</t>
    <rPh sb="0" eb="1">
      <t>アタマ</t>
    </rPh>
    <rPh sb="2" eb="4">
      <t>カイテン</t>
    </rPh>
    <rPh sb="5" eb="6">
      <t>ハヤ</t>
    </rPh>
    <rPh sb="8" eb="10">
      <t>コウドウ</t>
    </rPh>
    <rPh sb="16" eb="17">
      <t>ハヤ</t>
    </rPh>
    <rPh sb="24" eb="28">
      <t>ハランバンジョウ</t>
    </rPh>
    <rPh sb="29" eb="31">
      <t>ジンセイ</t>
    </rPh>
    <rPh sb="31" eb="32">
      <t>ウン</t>
    </rPh>
    <phoneticPr fontId="15"/>
  </si>
  <si>
    <t>３．冠帯</t>
    <rPh sb="2" eb="3">
      <t>カン</t>
    </rPh>
    <rPh sb="3" eb="4">
      <t>タイ</t>
    </rPh>
    <phoneticPr fontId="15"/>
  </si>
  <si>
    <t>干は南北中央の知的好奇心旺盛に属し、支は中央の土でまとめ役のバランス感覚を兼ね備える。</t>
    <rPh sb="0" eb="1">
      <t>カン</t>
    </rPh>
    <rPh sb="2" eb="3">
      <t>ナン</t>
    </rPh>
    <rPh sb="3" eb="4">
      <t>ホク</t>
    </rPh>
    <rPh sb="4" eb="6">
      <t>チュウオウ</t>
    </rPh>
    <rPh sb="7" eb="9">
      <t>チテキ</t>
    </rPh>
    <rPh sb="9" eb="12">
      <t>コウキシン</t>
    </rPh>
    <rPh sb="12" eb="14">
      <t>オウセイ</t>
    </rPh>
    <rPh sb="15" eb="16">
      <t>ゾク</t>
    </rPh>
    <rPh sb="18" eb="19">
      <t>シ</t>
    </rPh>
    <rPh sb="20" eb="22">
      <t>チュウオウ</t>
    </rPh>
    <rPh sb="23" eb="24">
      <t>ド</t>
    </rPh>
    <rPh sb="25" eb="29">
      <t>マトメヤク</t>
    </rPh>
    <rPh sb="34" eb="36">
      <t>カンカク</t>
    </rPh>
    <rPh sb="37" eb="40">
      <t>カネソナ</t>
    </rPh>
    <phoneticPr fontId="15"/>
  </si>
  <si>
    <t>知的好奇心は強く土の信頼まとめる力を得るので知性は優れ地位も名誉欲も旺盛です。</t>
    <rPh sb="0" eb="2">
      <t>チテキ</t>
    </rPh>
    <rPh sb="2" eb="5">
      <t>コウキシン</t>
    </rPh>
    <rPh sb="6" eb="7">
      <t>ツヨ</t>
    </rPh>
    <rPh sb="8" eb="9">
      <t>ド</t>
    </rPh>
    <rPh sb="10" eb="12">
      <t>シンライ</t>
    </rPh>
    <rPh sb="16" eb="17">
      <t>チカラ</t>
    </rPh>
    <rPh sb="18" eb="19">
      <t>エ</t>
    </rPh>
    <rPh sb="22" eb="24">
      <t>チセイ</t>
    </rPh>
    <rPh sb="25" eb="26">
      <t>スグ</t>
    </rPh>
    <rPh sb="27" eb="29">
      <t>チイ</t>
    </rPh>
    <rPh sb="30" eb="32">
      <t>メイヨ</t>
    </rPh>
    <rPh sb="32" eb="33">
      <t>ヨク</t>
    </rPh>
    <rPh sb="34" eb="36">
      <t>オウセイ</t>
    </rPh>
    <phoneticPr fontId="15"/>
  </si>
  <si>
    <t>陽</t>
    <rPh sb="0" eb="1">
      <t>ヨウ</t>
    </rPh>
    <phoneticPr fontId="15"/>
  </si>
  <si>
    <t>幼児</t>
    <rPh sb="0" eb="2">
      <t>ヨウジ</t>
    </rPh>
    <phoneticPr fontId="15"/>
  </si>
  <si>
    <t>著しい成長期、人の気持ちを察する力が強く周りからの受けはよく、信頼される。</t>
    <rPh sb="0" eb="1">
      <t>イチジル</t>
    </rPh>
    <rPh sb="3" eb="5">
      <t>セイチョウ</t>
    </rPh>
    <rPh sb="5" eb="6">
      <t>キ</t>
    </rPh>
    <rPh sb="7" eb="8">
      <t>ヒト</t>
    </rPh>
    <rPh sb="9" eb="11">
      <t>キモ</t>
    </rPh>
    <rPh sb="13" eb="14">
      <t>サッ</t>
    </rPh>
    <rPh sb="16" eb="17">
      <t>チカラ</t>
    </rPh>
    <rPh sb="18" eb="19">
      <t>ツヨ</t>
    </rPh>
    <rPh sb="20" eb="21">
      <t>マワ</t>
    </rPh>
    <rPh sb="25" eb="26">
      <t>ウ</t>
    </rPh>
    <rPh sb="31" eb="33">
      <t>シンライ</t>
    </rPh>
    <phoneticPr fontId="15"/>
  </si>
  <si>
    <t>少年</t>
    <rPh sb="0" eb="2">
      <t>ショウネン</t>
    </rPh>
    <phoneticPr fontId="15"/>
  </si>
  <si>
    <t>反抗期、思春期と脱皮を繰り返す時期、新しいことに挑戦するが思慮が足りなく頼りない</t>
    <rPh sb="0" eb="3">
      <t>ハンコウキ</t>
    </rPh>
    <rPh sb="4" eb="7">
      <t>シシュンキ</t>
    </rPh>
    <rPh sb="8" eb="10">
      <t>ダッピ</t>
    </rPh>
    <rPh sb="11" eb="14">
      <t>クリカエ</t>
    </rPh>
    <rPh sb="15" eb="17">
      <t>ジキ</t>
    </rPh>
    <rPh sb="18" eb="19">
      <t>アタラ</t>
    </rPh>
    <rPh sb="24" eb="26">
      <t>チョウセン</t>
    </rPh>
    <rPh sb="29" eb="31">
      <t>シリョ</t>
    </rPh>
    <rPh sb="32" eb="33">
      <t>タ</t>
    </rPh>
    <rPh sb="36" eb="37">
      <t>タヨ</t>
    </rPh>
    <phoneticPr fontId="15"/>
  </si>
  <si>
    <t>青年</t>
    <rPh sb="0" eb="2">
      <t>セイネン</t>
    </rPh>
    <phoneticPr fontId="15"/>
  </si>
  <si>
    <t>大人の前のため背伸びしたがる。自分を良く見せようと見栄を張る。自信過剰になりやすい</t>
    <rPh sb="0" eb="2">
      <t>オトナ</t>
    </rPh>
    <rPh sb="3" eb="4">
      <t>マエ</t>
    </rPh>
    <rPh sb="7" eb="9">
      <t>セノ</t>
    </rPh>
    <rPh sb="15" eb="17">
      <t>ジブン</t>
    </rPh>
    <rPh sb="18" eb="19">
      <t>ヨ</t>
    </rPh>
    <rPh sb="20" eb="21">
      <t>ミ</t>
    </rPh>
    <rPh sb="25" eb="27">
      <t>ミエ</t>
    </rPh>
    <rPh sb="28" eb="29">
      <t>ハ</t>
    </rPh>
    <rPh sb="31" eb="33">
      <t>ジシン</t>
    </rPh>
    <rPh sb="33" eb="35">
      <t>カジョウ</t>
    </rPh>
    <phoneticPr fontId="15"/>
  </si>
  <si>
    <t>４．健禄</t>
    <rPh sb="2" eb="3">
      <t>ケン</t>
    </rPh>
    <rPh sb="3" eb="4">
      <t>ロク</t>
    </rPh>
    <phoneticPr fontId="15"/>
  </si>
  <si>
    <t>干支とも青龍（木）グループと白虎（金）グループという押しの強さは目を見張る</t>
    <rPh sb="0" eb="2">
      <t>カンシ</t>
    </rPh>
    <rPh sb="4" eb="5">
      <t>セイ</t>
    </rPh>
    <rPh sb="5" eb="6">
      <t>リュウ</t>
    </rPh>
    <rPh sb="7" eb="8">
      <t>モク</t>
    </rPh>
    <rPh sb="14" eb="16">
      <t>ビャッコ</t>
    </rPh>
    <rPh sb="17" eb="18">
      <t>キン</t>
    </rPh>
    <rPh sb="26" eb="27">
      <t>オ</t>
    </rPh>
    <rPh sb="29" eb="30">
      <t>ツヨ</t>
    </rPh>
    <rPh sb="32" eb="33">
      <t>メ</t>
    </rPh>
    <rPh sb="34" eb="36">
      <t>ミハ</t>
    </rPh>
    <phoneticPr fontId="15"/>
  </si>
  <si>
    <t>壮年</t>
    <rPh sb="0" eb="2">
      <t>ソウネン</t>
    </rPh>
    <phoneticPr fontId="15"/>
  </si>
  <si>
    <t>意外と知的で現実的、冒険は嫌い。物事を進めていく力はとても強い！堅実的</t>
    <rPh sb="0" eb="2">
      <t>イガイ</t>
    </rPh>
    <rPh sb="3" eb="5">
      <t>チテキ</t>
    </rPh>
    <rPh sb="6" eb="9">
      <t>ゲンジツテキ</t>
    </rPh>
    <rPh sb="10" eb="12">
      <t>ボウケン</t>
    </rPh>
    <rPh sb="13" eb="14">
      <t>キラ</t>
    </rPh>
    <rPh sb="16" eb="18">
      <t>モノゴト</t>
    </rPh>
    <rPh sb="19" eb="20">
      <t>スス</t>
    </rPh>
    <rPh sb="24" eb="25">
      <t>チカラ</t>
    </rPh>
    <rPh sb="29" eb="30">
      <t>ツヨ</t>
    </rPh>
    <rPh sb="32" eb="34">
      <t>ケンジツ</t>
    </rPh>
    <rPh sb="34" eb="35">
      <t>テキ</t>
    </rPh>
    <phoneticPr fontId="15"/>
  </si>
  <si>
    <t>自分の力量を超える仕事はしない。夢が無いことはチャンスを逃す可能性もある。</t>
    <rPh sb="0" eb="2">
      <t>ジブン</t>
    </rPh>
    <rPh sb="3" eb="4">
      <t>リキ</t>
    </rPh>
    <rPh sb="4" eb="5">
      <t>リョウ</t>
    </rPh>
    <rPh sb="6" eb="7">
      <t>コ</t>
    </rPh>
    <rPh sb="9" eb="11">
      <t>シゴト</t>
    </rPh>
    <rPh sb="16" eb="17">
      <t>ユメ</t>
    </rPh>
    <rPh sb="18" eb="19">
      <t>ナ</t>
    </rPh>
    <rPh sb="28" eb="29">
      <t>ノガ</t>
    </rPh>
    <rPh sb="30" eb="33">
      <t>カノウセイ</t>
    </rPh>
    <phoneticPr fontId="15"/>
  </si>
  <si>
    <t>５．帝旺</t>
    <rPh sb="2" eb="3">
      <t>テイ</t>
    </rPh>
    <rPh sb="3" eb="4">
      <t>オウ</t>
    </rPh>
    <phoneticPr fontId="15"/>
  </si>
  <si>
    <t>干支とも朱雀（火）グループと玄武グループ（水）、土は火がガード</t>
    <rPh sb="0" eb="2">
      <t>カンシ</t>
    </rPh>
    <rPh sb="4" eb="5">
      <t>シュ</t>
    </rPh>
    <rPh sb="5" eb="6">
      <t>ジャク</t>
    </rPh>
    <rPh sb="7" eb="8">
      <t>ヒ</t>
    </rPh>
    <rPh sb="14" eb="16">
      <t>ゲンブ</t>
    </rPh>
    <rPh sb="21" eb="22">
      <t>ミズ</t>
    </rPh>
    <rPh sb="24" eb="25">
      <t>ド</t>
    </rPh>
    <rPh sb="26" eb="27">
      <t>ヒ</t>
    </rPh>
    <phoneticPr fontId="15"/>
  </si>
  <si>
    <t>意外と押しが強い！プライドは高く、人に頭を下げることは苦手。苦難にも耐える力がある。</t>
    <rPh sb="0" eb="2">
      <t>イガイ</t>
    </rPh>
    <rPh sb="3" eb="4">
      <t>オ</t>
    </rPh>
    <rPh sb="6" eb="7">
      <t>ツヨ</t>
    </rPh>
    <rPh sb="14" eb="15">
      <t>タカ</t>
    </rPh>
    <rPh sb="17" eb="18">
      <t>ヒト</t>
    </rPh>
    <rPh sb="19" eb="20">
      <t>アタマ</t>
    </rPh>
    <rPh sb="21" eb="22">
      <t>サ</t>
    </rPh>
    <rPh sb="27" eb="29">
      <t>ニガテ</t>
    </rPh>
    <rPh sb="30" eb="32">
      <t>クナン</t>
    </rPh>
    <rPh sb="34" eb="35">
      <t>タ</t>
    </rPh>
    <rPh sb="37" eb="38">
      <t>チカラ</t>
    </rPh>
    <phoneticPr fontId="15"/>
  </si>
  <si>
    <t>ワンマンで自己主張は強く他人の意見は聞かない。ボス（頭領）の器</t>
    <rPh sb="5" eb="7">
      <t>ジコ</t>
    </rPh>
    <rPh sb="7" eb="9">
      <t>シュチョウ</t>
    </rPh>
    <rPh sb="10" eb="11">
      <t>ツヨ</t>
    </rPh>
    <rPh sb="12" eb="14">
      <t>タニン</t>
    </rPh>
    <rPh sb="15" eb="17">
      <t>イケン</t>
    </rPh>
    <rPh sb="18" eb="19">
      <t>キ</t>
    </rPh>
    <rPh sb="26" eb="28">
      <t>トウリョウ</t>
    </rPh>
    <rPh sb="30" eb="31">
      <t>ウツワ</t>
    </rPh>
    <phoneticPr fontId="15"/>
  </si>
  <si>
    <t>６．衰</t>
    <rPh sb="2" eb="3">
      <t>スイ</t>
    </rPh>
    <phoneticPr fontId="15"/>
  </si>
  <si>
    <t>老年</t>
    <rPh sb="0" eb="2">
      <t>ロウネン</t>
    </rPh>
    <phoneticPr fontId="15"/>
  </si>
  <si>
    <t>陰</t>
    <rPh sb="0" eb="1">
      <t>イン</t>
    </rPh>
    <phoneticPr fontId="15"/>
  </si>
  <si>
    <t>干は木金で支は土、青龍白虎の力が土により制御され安定している。</t>
    <rPh sb="0" eb="1">
      <t>カン</t>
    </rPh>
    <rPh sb="2" eb="3">
      <t>モク</t>
    </rPh>
    <rPh sb="3" eb="4">
      <t>キン</t>
    </rPh>
    <rPh sb="5" eb="6">
      <t>シ</t>
    </rPh>
    <rPh sb="7" eb="8">
      <t>ド</t>
    </rPh>
    <rPh sb="9" eb="10">
      <t>セイ</t>
    </rPh>
    <rPh sb="10" eb="11">
      <t>リュウ</t>
    </rPh>
    <rPh sb="11" eb="13">
      <t>ビャッコ</t>
    </rPh>
    <rPh sb="14" eb="15">
      <t>チカラ</t>
    </rPh>
    <rPh sb="16" eb="17">
      <t>ド</t>
    </rPh>
    <rPh sb="20" eb="22">
      <t>セイギョ</t>
    </rPh>
    <rPh sb="24" eb="26">
      <t>アンテイ</t>
    </rPh>
    <phoneticPr fontId="15"/>
  </si>
  <si>
    <t>頂点を極め、一歩退いたゆとりがあるのでトラブルにも動揺しない。性格は円満、争いは嫌い。</t>
    <rPh sb="0" eb="2">
      <t>チョウテン</t>
    </rPh>
    <rPh sb="3" eb="4">
      <t>キワ</t>
    </rPh>
    <rPh sb="6" eb="8">
      <t>イッポ</t>
    </rPh>
    <rPh sb="8" eb="9">
      <t>シリゾ</t>
    </rPh>
    <rPh sb="25" eb="27">
      <t>ドウヨウ</t>
    </rPh>
    <rPh sb="31" eb="33">
      <t>セイカク</t>
    </rPh>
    <rPh sb="34" eb="36">
      <t>エンマン</t>
    </rPh>
    <rPh sb="37" eb="38">
      <t>アラソ</t>
    </rPh>
    <rPh sb="40" eb="41">
      <t>キラ</t>
    </rPh>
    <phoneticPr fontId="15"/>
  </si>
  <si>
    <t>積極性に欠けるため冒険は嫌う傾向がある。</t>
    <rPh sb="0" eb="3">
      <t>セッキョクセイ</t>
    </rPh>
    <rPh sb="4" eb="5">
      <t>カ</t>
    </rPh>
    <rPh sb="9" eb="11">
      <t>ボウケン</t>
    </rPh>
    <rPh sb="12" eb="13">
      <t>キラ</t>
    </rPh>
    <rPh sb="14" eb="16">
      <t>ケイコウ</t>
    </rPh>
    <phoneticPr fontId="15"/>
  </si>
  <si>
    <t>７．病</t>
    <rPh sb="2" eb="3">
      <t>ビョウ</t>
    </rPh>
    <phoneticPr fontId="15"/>
  </si>
  <si>
    <t>病人</t>
    <rPh sb="0" eb="2">
      <t>ビョウニン</t>
    </rPh>
    <phoneticPr fontId="15"/>
  </si>
  <si>
    <t>長生と同じく干は火土水で支は木金が支えるが質は陰になる。性格は長生の陰タイプで後ろ向き。</t>
    <rPh sb="0" eb="2">
      <t>チョウセイ</t>
    </rPh>
    <rPh sb="3" eb="4">
      <t>オナ</t>
    </rPh>
    <rPh sb="6" eb="7">
      <t>カン</t>
    </rPh>
    <rPh sb="8" eb="9">
      <t>カ</t>
    </rPh>
    <rPh sb="9" eb="10">
      <t>ド</t>
    </rPh>
    <rPh sb="10" eb="11">
      <t>スイ</t>
    </rPh>
    <rPh sb="12" eb="13">
      <t>シ</t>
    </rPh>
    <rPh sb="14" eb="15">
      <t>モク</t>
    </rPh>
    <rPh sb="15" eb="16">
      <t>キン</t>
    </rPh>
    <rPh sb="17" eb="18">
      <t>ササ</t>
    </rPh>
    <rPh sb="21" eb="22">
      <t>シツ</t>
    </rPh>
    <rPh sb="23" eb="24">
      <t>イン</t>
    </rPh>
    <rPh sb="28" eb="30">
      <t>セイカク</t>
    </rPh>
    <rPh sb="31" eb="33">
      <t>チョウセイ</t>
    </rPh>
    <rPh sb="34" eb="35">
      <t>イン</t>
    </rPh>
    <rPh sb="39" eb="40">
      <t>ウシ</t>
    </rPh>
    <rPh sb="41" eb="42">
      <t>ム</t>
    </rPh>
    <phoneticPr fontId="15"/>
  </si>
  <si>
    <t>夢見るロマンチストの感じで長生と同じく社交的で信用度も高いのですが、取り越し苦労が多く</t>
    <rPh sb="0" eb="2">
      <t>ユメミ</t>
    </rPh>
    <rPh sb="10" eb="11">
      <t>カン</t>
    </rPh>
    <rPh sb="13" eb="15">
      <t>チョウセイ</t>
    </rPh>
    <rPh sb="16" eb="17">
      <t>オナ</t>
    </rPh>
    <rPh sb="19" eb="22">
      <t>シャコウテキ</t>
    </rPh>
    <rPh sb="23" eb="26">
      <t>シンヨウド</t>
    </rPh>
    <rPh sb="27" eb="28">
      <t>タカ</t>
    </rPh>
    <rPh sb="34" eb="40">
      <t>トリコシグロウ</t>
    </rPh>
    <rPh sb="41" eb="42">
      <t>オオ</t>
    </rPh>
    <phoneticPr fontId="15"/>
  </si>
  <si>
    <t>８．死</t>
    <rPh sb="2" eb="3">
      <t>シ</t>
    </rPh>
    <phoneticPr fontId="15"/>
  </si>
  <si>
    <t>死人</t>
    <rPh sb="0" eb="2">
      <t>シニン</t>
    </rPh>
    <phoneticPr fontId="15"/>
  </si>
  <si>
    <t>霊感</t>
    <rPh sb="0" eb="2">
      <t>レイカン</t>
    </rPh>
    <phoneticPr fontId="15"/>
  </si>
  <si>
    <t>沐浴と同じく干は東西の木金、死は南北の火水の組み合わせの陰のタイプ。行動にも落ち着きがある</t>
    <rPh sb="0" eb="2">
      <t>モクヨク</t>
    </rPh>
    <rPh sb="3" eb="4">
      <t>オナ</t>
    </rPh>
    <rPh sb="6" eb="7">
      <t>カン</t>
    </rPh>
    <rPh sb="8" eb="10">
      <t>トウザイ</t>
    </rPh>
    <rPh sb="11" eb="12">
      <t>モク</t>
    </rPh>
    <rPh sb="12" eb="13">
      <t>キン</t>
    </rPh>
    <rPh sb="14" eb="15">
      <t>シ</t>
    </rPh>
    <rPh sb="16" eb="17">
      <t>ナン</t>
    </rPh>
    <rPh sb="17" eb="18">
      <t>ホク</t>
    </rPh>
    <rPh sb="19" eb="20">
      <t>カ</t>
    </rPh>
    <rPh sb="20" eb="21">
      <t>スイ</t>
    </rPh>
    <rPh sb="22" eb="25">
      <t>クミア</t>
    </rPh>
    <rPh sb="28" eb="29">
      <t>イン</t>
    </rPh>
    <rPh sb="34" eb="36">
      <t>コウドウ</t>
    </rPh>
    <rPh sb="38" eb="41">
      <t>オチツ</t>
    </rPh>
    <phoneticPr fontId="15"/>
  </si>
  <si>
    <t>長生の積極性は影をひそめ、活発、冒険よりも安定、保身を求める。変化への対応も素早い。</t>
    <rPh sb="0" eb="2">
      <t>チョウセイ</t>
    </rPh>
    <rPh sb="3" eb="6">
      <t>セッキョクセイ</t>
    </rPh>
    <rPh sb="7" eb="8">
      <t>カゲ</t>
    </rPh>
    <rPh sb="13" eb="15">
      <t>カッパツ</t>
    </rPh>
    <rPh sb="16" eb="18">
      <t>ボウケン</t>
    </rPh>
    <rPh sb="21" eb="23">
      <t>アンテイ</t>
    </rPh>
    <rPh sb="24" eb="26">
      <t>ホシン</t>
    </rPh>
    <rPh sb="27" eb="28">
      <t>モト</t>
    </rPh>
    <rPh sb="31" eb="33">
      <t>ヘンカ</t>
    </rPh>
    <rPh sb="35" eb="37">
      <t>タイオウ</t>
    </rPh>
    <rPh sb="38" eb="40">
      <t>スバヤ</t>
    </rPh>
    <phoneticPr fontId="15"/>
  </si>
  <si>
    <t>さる</t>
    <phoneticPr fontId="15"/>
  </si>
  <si>
    <t>チーター</t>
    <phoneticPr fontId="15"/>
  </si>
  <si>
    <t>黒ひょう</t>
    <rPh sb="0" eb="1">
      <t>クロ</t>
    </rPh>
    <phoneticPr fontId="15"/>
  </si>
  <si>
    <t>ライオン</t>
    <phoneticPr fontId="15"/>
  </si>
  <si>
    <t>とら</t>
    <phoneticPr fontId="15"/>
  </si>
  <si>
    <t>たぬき</t>
    <phoneticPr fontId="15"/>
  </si>
  <si>
    <t>ぞう</t>
    <phoneticPr fontId="15"/>
  </si>
  <si>
    <t>コアラ</t>
    <phoneticPr fontId="15"/>
  </si>
  <si>
    <t>沐浴の先走るタイプから陰の落ち着きが加わる。探究心は旺盛ですが現状打破を好みません。</t>
    <rPh sb="0" eb="2">
      <t>モクヨク</t>
    </rPh>
    <rPh sb="3" eb="5">
      <t>サキバシ</t>
    </rPh>
    <rPh sb="11" eb="12">
      <t>イン</t>
    </rPh>
    <rPh sb="13" eb="16">
      <t>オチツ</t>
    </rPh>
    <rPh sb="18" eb="19">
      <t>クワ</t>
    </rPh>
    <rPh sb="22" eb="24">
      <t>タンキュウ</t>
    </rPh>
    <rPh sb="24" eb="25">
      <t>シン</t>
    </rPh>
    <rPh sb="26" eb="28">
      <t>オウセイ</t>
    </rPh>
    <rPh sb="31" eb="33">
      <t>ゲンジョウ</t>
    </rPh>
    <rPh sb="33" eb="35">
      <t>ダハ</t>
    </rPh>
    <rPh sb="36" eb="37">
      <t>コノ</t>
    </rPh>
    <phoneticPr fontId="15"/>
  </si>
  <si>
    <t>霊感というか直観力は優れています。物事が停止した状態を想像してください。</t>
    <rPh sb="0" eb="2">
      <t>レイカン</t>
    </rPh>
    <rPh sb="6" eb="9">
      <t>チョッカンリョク</t>
    </rPh>
    <rPh sb="10" eb="11">
      <t>スグ</t>
    </rPh>
    <rPh sb="17" eb="19">
      <t>モノゴト</t>
    </rPh>
    <rPh sb="20" eb="22">
      <t>テイシ</t>
    </rPh>
    <rPh sb="24" eb="26">
      <t>ジョウタイ</t>
    </rPh>
    <rPh sb="27" eb="29">
      <t>ソウゾウ</t>
    </rPh>
    <phoneticPr fontId="15"/>
  </si>
  <si>
    <t>９．墓</t>
    <rPh sb="2" eb="3">
      <t>ボ</t>
    </rPh>
    <phoneticPr fontId="15"/>
  </si>
  <si>
    <t>墓守</t>
    <rPh sb="0" eb="2">
      <t>ハカモリ</t>
    </rPh>
    <phoneticPr fontId="15"/>
  </si>
  <si>
    <t>ひつじ</t>
    <phoneticPr fontId="15"/>
  </si>
  <si>
    <t>冠帯と同じく干は南北中央で支は土、冠帯の陰タイプで派手さから地味さで貯め込みタイプ</t>
    <rPh sb="0" eb="1">
      <t>カン</t>
    </rPh>
    <rPh sb="1" eb="2">
      <t>タイ</t>
    </rPh>
    <rPh sb="3" eb="4">
      <t>オナ</t>
    </rPh>
    <rPh sb="6" eb="7">
      <t>カン</t>
    </rPh>
    <rPh sb="8" eb="9">
      <t>ナン</t>
    </rPh>
    <rPh sb="9" eb="10">
      <t>ホク</t>
    </rPh>
    <rPh sb="10" eb="12">
      <t>チュウオウ</t>
    </rPh>
    <rPh sb="13" eb="14">
      <t>シ</t>
    </rPh>
    <rPh sb="15" eb="16">
      <t>ド</t>
    </rPh>
    <rPh sb="17" eb="18">
      <t>カン</t>
    </rPh>
    <rPh sb="18" eb="19">
      <t>タイ</t>
    </rPh>
    <rPh sb="20" eb="21">
      <t>イン</t>
    </rPh>
    <rPh sb="25" eb="27">
      <t>ハデ</t>
    </rPh>
    <rPh sb="30" eb="32">
      <t>ジミ</t>
    </rPh>
    <rPh sb="34" eb="37">
      <t>タメコ</t>
    </rPh>
    <phoneticPr fontId="15"/>
  </si>
  <si>
    <t>冠帯とは正反対のしまりやで堅実型、コツコツと積み上げる貯蓄タイプ。</t>
    <rPh sb="13" eb="16">
      <t>ケンジツガタ</t>
    </rPh>
    <rPh sb="22" eb="25">
      <t>ツミア</t>
    </rPh>
    <rPh sb="27" eb="29">
      <t>チョチク</t>
    </rPh>
    <phoneticPr fontId="15"/>
  </si>
  <si>
    <t>土の優柔不断が出るので決断力に欠ける。</t>
    <rPh sb="0" eb="1">
      <t>ド</t>
    </rPh>
    <rPh sb="2" eb="4">
      <t>ユウジュウ</t>
    </rPh>
    <rPh sb="4" eb="6">
      <t>フダン</t>
    </rPh>
    <rPh sb="7" eb="8">
      <t>デ</t>
    </rPh>
    <rPh sb="11" eb="14">
      <t>ケツダンリョク</t>
    </rPh>
    <rPh sb="15" eb="16">
      <t>カ</t>
    </rPh>
    <phoneticPr fontId="15"/>
  </si>
  <si>
    <t>10.絶</t>
    <rPh sb="3" eb="4">
      <t>ゼツ</t>
    </rPh>
    <phoneticPr fontId="15"/>
  </si>
  <si>
    <t>たましい</t>
    <phoneticPr fontId="15"/>
  </si>
  <si>
    <t>ペガサス</t>
    <phoneticPr fontId="15"/>
  </si>
  <si>
    <t>健禄と同じく干も支も木金で構成されている。健禄の陰タイプで性格は相反する。</t>
    <rPh sb="0" eb="1">
      <t>ケン</t>
    </rPh>
    <rPh sb="1" eb="2">
      <t>ロク</t>
    </rPh>
    <rPh sb="3" eb="4">
      <t>オナ</t>
    </rPh>
    <rPh sb="6" eb="7">
      <t>カン</t>
    </rPh>
    <rPh sb="8" eb="9">
      <t>シ</t>
    </rPh>
    <rPh sb="10" eb="11">
      <t>モク</t>
    </rPh>
    <rPh sb="11" eb="12">
      <t>キン</t>
    </rPh>
    <rPh sb="13" eb="15">
      <t>コウセイ</t>
    </rPh>
    <rPh sb="21" eb="22">
      <t>ケン</t>
    </rPh>
    <rPh sb="22" eb="23">
      <t>ロク</t>
    </rPh>
    <rPh sb="24" eb="25">
      <t>イン</t>
    </rPh>
    <rPh sb="29" eb="31">
      <t>セイカク</t>
    </rPh>
    <rPh sb="32" eb="34">
      <t>アイハン</t>
    </rPh>
    <phoneticPr fontId="15"/>
  </si>
  <si>
    <t>11.胎</t>
    <rPh sb="3" eb="4">
      <t>タイ</t>
    </rPh>
    <phoneticPr fontId="15"/>
  </si>
  <si>
    <t>胎児</t>
    <rPh sb="0" eb="2">
      <t>タイジ</t>
    </rPh>
    <phoneticPr fontId="15"/>
  </si>
  <si>
    <t>おおかみ</t>
    <phoneticPr fontId="15"/>
  </si>
  <si>
    <t>帝旺と同じ組み合わせで帝王の陰タイプ。用心深いが誰とでも打ち解ける。</t>
    <rPh sb="0" eb="1">
      <t>テイ</t>
    </rPh>
    <rPh sb="1" eb="2">
      <t>オウ</t>
    </rPh>
    <rPh sb="3" eb="4">
      <t>オナ</t>
    </rPh>
    <rPh sb="5" eb="8">
      <t>クミア</t>
    </rPh>
    <rPh sb="11" eb="13">
      <t>テイオウ</t>
    </rPh>
    <rPh sb="14" eb="15">
      <t>イン</t>
    </rPh>
    <rPh sb="19" eb="22">
      <t>ヨウジンブカ</t>
    </rPh>
    <rPh sb="24" eb="25">
      <t>ダレ</t>
    </rPh>
    <rPh sb="28" eb="31">
      <t>ウチト</t>
    </rPh>
    <phoneticPr fontId="15"/>
  </si>
  <si>
    <t>注意深く慎重だが、頼まれると断われないたいぷ。そのため実行が伴わないこともある。</t>
    <rPh sb="0" eb="3">
      <t>チュウイブカ</t>
    </rPh>
    <rPh sb="4" eb="6">
      <t>シンチョウ</t>
    </rPh>
    <rPh sb="9" eb="10">
      <t>タノ</t>
    </rPh>
    <rPh sb="14" eb="15">
      <t>コト</t>
    </rPh>
    <rPh sb="27" eb="29">
      <t>ジッコウ</t>
    </rPh>
    <rPh sb="30" eb="31">
      <t>トモナ</t>
    </rPh>
    <phoneticPr fontId="15"/>
  </si>
  <si>
    <t>新しい物好きでいつも理想を求めるタイプなので現状に満足できない。</t>
    <rPh sb="0" eb="1">
      <t>アタラ</t>
    </rPh>
    <rPh sb="3" eb="5">
      <t>モノズ</t>
    </rPh>
    <rPh sb="10" eb="12">
      <t>リソウ</t>
    </rPh>
    <rPh sb="13" eb="14">
      <t>モト</t>
    </rPh>
    <rPh sb="22" eb="24">
      <t>ゲンジョウ</t>
    </rPh>
    <rPh sb="25" eb="27">
      <t>マンゾク</t>
    </rPh>
    <phoneticPr fontId="15"/>
  </si>
  <si>
    <t>12.養</t>
    <rPh sb="3" eb="4">
      <t>ヨウ</t>
    </rPh>
    <phoneticPr fontId="15"/>
  </si>
  <si>
    <t>赤子</t>
    <rPh sb="0" eb="2">
      <t>アカゴ</t>
    </rPh>
    <phoneticPr fontId="15"/>
  </si>
  <si>
    <t>こじか</t>
    <phoneticPr fontId="15"/>
  </si>
  <si>
    <t>衰と同じく干は木金で支は土。衰の陽の性格で甘え上手で、のんびり屋さん。</t>
    <rPh sb="0" eb="1">
      <t>スイ</t>
    </rPh>
    <rPh sb="2" eb="3">
      <t>オナ</t>
    </rPh>
    <rPh sb="5" eb="6">
      <t>カン</t>
    </rPh>
    <rPh sb="7" eb="8">
      <t>モク</t>
    </rPh>
    <rPh sb="8" eb="9">
      <t>キン</t>
    </rPh>
    <rPh sb="10" eb="11">
      <t>シ</t>
    </rPh>
    <rPh sb="12" eb="13">
      <t>ド</t>
    </rPh>
    <rPh sb="14" eb="15">
      <t>スイ</t>
    </rPh>
    <rPh sb="16" eb="17">
      <t>ヨウ</t>
    </rPh>
    <rPh sb="18" eb="20">
      <t>セイカク</t>
    </rPh>
    <rPh sb="21" eb="22">
      <t>アマ</t>
    </rPh>
    <rPh sb="23" eb="25">
      <t>ジョウズ</t>
    </rPh>
    <rPh sb="31" eb="32">
      <t>ヤ</t>
    </rPh>
    <phoneticPr fontId="15"/>
  </si>
  <si>
    <t>周りが手を差し伸べなくては？と思わせるやさしさとかよわさの印象が特徴。</t>
    <rPh sb="0" eb="1">
      <t>マワ</t>
    </rPh>
    <rPh sb="3" eb="4">
      <t>テ</t>
    </rPh>
    <rPh sb="5" eb="8">
      <t>サシノ</t>
    </rPh>
    <rPh sb="15" eb="16">
      <t>オモ</t>
    </rPh>
    <rPh sb="29" eb="31">
      <t>インショウ</t>
    </rPh>
    <rPh sb="32" eb="34">
      <t>トクチョウ</t>
    </rPh>
    <phoneticPr fontId="15"/>
  </si>
  <si>
    <t>一生懸命、コツコツと積み上げていく忍耐強さを秘めています。みんなから好かれるタイプ</t>
    <rPh sb="0" eb="4">
      <t>イッショウケンメイ</t>
    </rPh>
    <rPh sb="10" eb="13">
      <t>ツミア</t>
    </rPh>
    <rPh sb="17" eb="19">
      <t>ニンタイ</t>
    </rPh>
    <rPh sb="19" eb="20">
      <t>ツヨ</t>
    </rPh>
    <rPh sb="22" eb="23">
      <t>ヒ</t>
    </rPh>
    <rPh sb="34" eb="35">
      <t>ス</t>
    </rPh>
    <phoneticPr fontId="15"/>
  </si>
  <si>
    <t>最強陽</t>
    <rPh sb="0" eb="2">
      <t>サイキョウ</t>
    </rPh>
    <rPh sb="2" eb="3">
      <t>ヨウ</t>
    </rPh>
    <phoneticPr fontId="15"/>
  </si>
  <si>
    <t>強陽</t>
    <rPh sb="0" eb="1">
      <t>キョウ</t>
    </rPh>
    <rPh sb="1" eb="2">
      <t>ヨウ</t>
    </rPh>
    <phoneticPr fontId="15"/>
  </si>
  <si>
    <t>強陰</t>
    <rPh sb="0" eb="1">
      <t>キョウ</t>
    </rPh>
    <rPh sb="1" eb="2">
      <t>イン</t>
    </rPh>
    <phoneticPr fontId="15"/>
  </si>
  <si>
    <t>最強陰</t>
    <rPh sb="0" eb="2">
      <t>サイキョウ</t>
    </rPh>
    <rPh sb="2" eb="3">
      <t>イン</t>
    </rPh>
    <phoneticPr fontId="15"/>
  </si>
  <si>
    <t>★動物占いの本を購入すると60干番号がその動物名で載っていますので1冊購入すると参考になります。</t>
    <rPh sb="1" eb="3">
      <t>ドウブツ</t>
    </rPh>
    <rPh sb="3" eb="4">
      <t>ウラナ</t>
    </rPh>
    <rPh sb="6" eb="7">
      <t>ホン</t>
    </rPh>
    <rPh sb="8" eb="10">
      <t>コウニュウ</t>
    </rPh>
    <rPh sb="15" eb="16">
      <t>カン</t>
    </rPh>
    <rPh sb="16" eb="18">
      <t>バンゴウ</t>
    </rPh>
    <rPh sb="21" eb="23">
      <t>ドウブツ</t>
    </rPh>
    <rPh sb="23" eb="24">
      <t>メイ</t>
    </rPh>
    <rPh sb="25" eb="26">
      <t>ノ</t>
    </rPh>
    <rPh sb="33" eb="35">
      <t>１サツ</t>
    </rPh>
    <rPh sb="35" eb="37">
      <t>コウニュウ</t>
    </rPh>
    <rPh sb="40" eb="42">
      <t>サンコウ</t>
    </rPh>
    <phoneticPr fontId="15"/>
  </si>
  <si>
    <t>相手の人</t>
    <rPh sb="0" eb="2">
      <t>アイテ</t>
    </rPh>
    <rPh sb="3" eb="4">
      <t>ヒト</t>
    </rPh>
    <phoneticPr fontId="15"/>
  </si>
  <si>
    <t>弱陽</t>
    <rPh sb="0" eb="1">
      <t>ジャク</t>
    </rPh>
    <rPh sb="1" eb="2">
      <t>ヨウ</t>
    </rPh>
    <phoneticPr fontId="15"/>
  </si>
  <si>
    <t>弱陰</t>
    <rPh sb="0" eb="1">
      <t>ジャク</t>
    </rPh>
    <rPh sb="1" eb="2">
      <t>イン</t>
    </rPh>
    <phoneticPr fontId="15"/>
  </si>
  <si>
    <t>沐浴が陽が一番強く、死が陰が一番強い、衰と養は陰陽が混沌</t>
    <rPh sb="0" eb="2">
      <t>モクヨク</t>
    </rPh>
    <rPh sb="3" eb="4">
      <t>ヨウ</t>
    </rPh>
    <rPh sb="5" eb="7">
      <t>イチバン</t>
    </rPh>
    <rPh sb="7" eb="8">
      <t>ツヨ</t>
    </rPh>
    <rPh sb="10" eb="11">
      <t>シ</t>
    </rPh>
    <rPh sb="12" eb="13">
      <t>イン</t>
    </rPh>
    <rPh sb="14" eb="16">
      <t>イチバン</t>
    </rPh>
    <rPh sb="16" eb="17">
      <t>ツヨ</t>
    </rPh>
    <rPh sb="19" eb="20">
      <t>スイ</t>
    </rPh>
    <rPh sb="21" eb="22">
      <t>ヨウ</t>
    </rPh>
    <rPh sb="23" eb="25">
      <t>インヨウ</t>
    </rPh>
    <rPh sb="26" eb="28">
      <t>コントン</t>
    </rPh>
    <phoneticPr fontId="15"/>
  </si>
  <si>
    <t>新し物好きで長続きしない、一つのことに打ち込むことは苦手。</t>
    <rPh sb="0" eb="3">
      <t>アタラシモノ</t>
    </rPh>
    <rPh sb="3" eb="4">
      <t>ス</t>
    </rPh>
    <rPh sb="6" eb="8">
      <t>ナガツヅ</t>
    </rPh>
    <rPh sb="13" eb="14">
      <t>ヒト</t>
    </rPh>
    <rPh sb="19" eb="22">
      <t>ウチコ</t>
    </rPh>
    <rPh sb="26" eb="28">
      <t>ニガテ</t>
    </rPh>
    <phoneticPr fontId="15"/>
  </si>
  <si>
    <t>周りからは気分屋で移り気、飽きっぽい性格と移るが変化に強い適応力がある。だまされやすい。</t>
    <rPh sb="0" eb="1">
      <t>マワ</t>
    </rPh>
    <rPh sb="5" eb="6">
      <t>キ</t>
    </rPh>
    <rPh sb="6" eb="7">
      <t>ブン</t>
    </rPh>
    <rPh sb="7" eb="8">
      <t>ヤ</t>
    </rPh>
    <rPh sb="9" eb="12">
      <t>ウツリギ</t>
    </rPh>
    <rPh sb="13" eb="14">
      <t>ア</t>
    </rPh>
    <rPh sb="18" eb="20">
      <t>セイカク</t>
    </rPh>
    <rPh sb="21" eb="22">
      <t>ウツ</t>
    </rPh>
    <rPh sb="24" eb="26">
      <t>ヘンカ</t>
    </rPh>
    <rPh sb="27" eb="28">
      <t>ツヨ</t>
    </rPh>
    <rPh sb="29" eb="32">
      <t>テキオウリョク</t>
    </rPh>
    <phoneticPr fontId="15"/>
  </si>
  <si>
    <t>日付</t>
    <rPh sb="0" eb="2">
      <t>ヒヅケ</t>
    </rPh>
    <phoneticPr fontId="4"/>
  </si>
  <si>
    <t>年干</t>
    <rPh sb="0" eb="1">
      <t>ネン</t>
    </rPh>
    <rPh sb="1" eb="2">
      <t>カン</t>
    </rPh>
    <phoneticPr fontId="4"/>
  </si>
  <si>
    <t>年九</t>
    <rPh sb="0" eb="1">
      <t>ネン</t>
    </rPh>
    <rPh sb="1" eb="2">
      <t>キュウ</t>
    </rPh>
    <phoneticPr fontId="4"/>
  </si>
  <si>
    <t>月干</t>
    <rPh sb="0" eb="1">
      <t>ツキ</t>
    </rPh>
    <rPh sb="1" eb="2">
      <t>カン</t>
    </rPh>
    <phoneticPr fontId="4"/>
  </si>
  <si>
    <t>月九</t>
    <rPh sb="0" eb="1">
      <t>ツキ</t>
    </rPh>
    <rPh sb="1" eb="2">
      <t>キュウ</t>
    </rPh>
    <phoneticPr fontId="4"/>
  </si>
  <si>
    <t>昭和2年2月より平成42年までの間でのみ使用可能</t>
    <rPh sb="0" eb="2">
      <t>ショウワ</t>
    </rPh>
    <rPh sb="3" eb="4">
      <t>ネン</t>
    </rPh>
    <rPh sb="5" eb="6">
      <t>ガツ</t>
    </rPh>
    <rPh sb="8" eb="10">
      <t>ヘイセイ</t>
    </rPh>
    <rPh sb="12" eb="13">
      <t>ネン</t>
    </rPh>
    <rPh sb="16" eb="17">
      <t>アイダ</t>
    </rPh>
    <rPh sb="20" eb="22">
      <t>シヨウ</t>
    </rPh>
    <rPh sb="22" eb="24">
      <t>カノウ</t>
    </rPh>
    <phoneticPr fontId="15"/>
  </si>
  <si>
    <t>↑</t>
    <phoneticPr fontId="15"/>
  </si>
  <si>
    <t>12支</t>
    <rPh sb="2" eb="3">
      <t>シ</t>
    </rPh>
    <phoneticPr fontId="15"/>
  </si>
  <si>
    <t>三合と破計算式修正</t>
    <rPh sb="0" eb="2">
      <t>サンゴウ</t>
    </rPh>
    <rPh sb="3" eb="4">
      <t>ハ</t>
    </rPh>
    <rPh sb="4" eb="6">
      <t>ケイサン</t>
    </rPh>
    <rPh sb="6" eb="7">
      <t>シキ</t>
    </rPh>
    <rPh sb="7" eb="9">
      <t>シュウセイ</t>
    </rPh>
    <phoneticPr fontId="15"/>
  </si>
  <si>
    <t>1甲子水</t>
    <rPh sb="3" eb="4">
      <t>ミズ</t>
    </rPh>
    <phoneticPr fontId="15"/>
  </si>
  <si>
    <t>2乙丑土</t>
    <rPh sb="3" eb="4">
      <t>ド</t>
    </rPh>
    <phoneticPr fontId="15"/>
  </si>
  <si>
    <t>3丙寅木</t>
    <rPh sb="3" eb="4">
      <t>モク</t>
    </rPh>
    <phoneticPr fontId="15"/>
  </si>
  <si>
    <t>4丁卯木</t>
    <rPh sb="3" eb="4">
      <t>モク</t>
    </rPh>
    <phoneticPr fontId="15"/>
  </si>
  <si>
    <t>5戊辰土</t>
    <rPh sb="3" eb="4">
      <t>ド</t>
    </rPh>
    <phoneticPr fontId="15"/>
  </si>
  <si>
    <t>6己巳火</t>
    <rPh sb="3" eb="4">
      <t>ヒ</t>
    </rPh>
    <phoneticPr fontId="15"/>
  </si>
  <si>
    <t>7庚午火</t>
    <rPh sb="3" eb="4">
      <t>ヒ</t>
    </rPh>
    <phoneticPr fontId="15"/>
  </si>
  <si>
    <t>8辛未土</t>
    <rPh sb="3" eb="4">
      <t>ド</t>
    </rPh>
    <phoneticPr fontId="15"/>
  </si>
  <si>
    <t>9壬申金</t>
    <rPh sb="3" eb="4">
      <t>キン</t>
    </rPh>
    <phoneticPr fontId="15"/>
  </si>
  <si>
    <t>11甲戌土</t>
    <rPh sb="4" eb="5">
      <t>ド</t>
    </rPh>
    <phoneticPr fontId="15"/>
  </si>
  <si>
    <t>10癸酉金</t>
    <rPh sb="4" eb="5">
      <t>キン</t>
    </rPh>
    <phoneticPr fontId="15"/>
  </si>
  <si>
    <t>12乙亥水</t>
    <rPh sb="4" eb="5">
      <t>ミズ</t>
    </rPh>
    <phoneticPr fontId="15"/>
  </si>
  <si>
    <t>13丙子水</t>
    <rPh sb="4" eb="5">
      <t>ミズ</t>
    </rPh>
    <phoneticPr fontId="15"/>
  </si>
  <si>
    <t>14丁丑土</t>
    <rPh sb="4" eb="5">
      <t>ド</t>
    </rPh>
    <phoneticPr fontId="15"/>
  </si>
  <si>
    <t>15戊寅木</t>
    <rPh sb="4" eb="5">
      <t>モク</t>
    </rPh>
    <phoneticPr fontId="15"/>
  </si>
  <si>
    <t>16己卯木</t>
    <rPh sb="4" eb="5">
      <t>モク</t>
    </rPh>
    <phoneticPr fontId="15"/>
  </si>
  <si>
    <t>17庚辰土</t>
    <rPh sb="4" eb="5">
      <t>ド</t>
    </rPh>
    <phoneticPr fontId="15"/>
  </si>
  <si>
    <t>18辛巳火</t>
    <rPh sb="4" eb="5">
      <t>ヒ</t>
    </rPh>
    <phoneticPr fontId="15"/>
  </si>
  <si>
    <t>19壬午火</t>
    <rPh sb="4" eb="5">
      <t>ヒ</t>
    </rPh>
    <phoneticPr fontId="15"/>
  </si>
  <si>
    <t>20癸未土</t>
    <rPh sb="4" eb="5">
      <t>ド</t>
    </rPh>
    <phoneticPr fontId="15"/>
  </si>
  <si>
    <t>21甲申金</t>
    <rPh sb="4" eb="5">
      <t>キン</t>
    </rPh>
    <phoneticPr fontId="15"/>
  </si>
  <si>
    <t>22乙酉金</t>
    <rPh sb="4" eb="5">
      <t>キン</t>
    </rPh>
    <phoneticPr fontId="15"/>
  </si>
  <si>
    <t>23丙戌土</t>
    <rPh sb="4" eb="5">
      <t>ド</t>
    </rPh>
    <phoneticPr fontId="15"/>
  </si>
  <si>
    <t>24丁亥水</t>
    <rPh sb="4" eb="5">
      <t>ミズ</t>
    </rPh>
    <phoneticPr fontId="15"/>
  </si>
  <si>
    <t>25戊子水</t>
    <rPh sb="4" eb="5">
      <t>ミズ</t>
    </rPh>
    <phoneticPr fontId="15"/>
  </si>
  <si>
    <t>26己丑土</t>
    <rPh sb="4" eb="5">
      <t>ド</t>
    </rPh>
    <phoneticPr fontId="15"/>
  </si>
  <si>
    <t>27庚寅木</t>
    <rPh sb="4" eb="5">
      <t>モク</t>
    </rPh>
    <phoneticPr fontId="15"/>
  </si>
  <si>
    <t>28辛卯木</t>
    <rPh sb="4" eb="5">
      <t>モク</t>
    </rPh>
    <phoneticPr fontId="15"/>
  </si>
  <si>
    <t>29壬辰土</t>
    <rPh sb="4" eb="5">
      <t>ド</t>
    </rPh>
    <phoneticPr fontId="15"/>
  </si>
  <si>
    <t>30癸巳火</t>
    <rPh sb="4" eb="5">
      <t>ヒ</t>
    </rPh>
    <phoneticPr fontId="15"/>
  </si>
  <si>
    <t>31甲午火</t>
    <rPh sb="4" eb="5">
      <t>ヒ</t>
    </rPh>
    <phoneticPr fontId="15"/>
  </si>
  <si>
    <t>32乙未土</t>
    <rPh sb="4" eb="5">
      <t>ド</t>
    </rPh>
    <phoneticPr fontId="15"/>
  </si>
  <si>
    <t>33丙申金</t>
    <rPh sb="4" eb="5">
      <t>キン</t>
    </rPh>
    <phoneticPr fontId="15"/>
  </si>
  <si>
    <t>34丁酉金</t>
    <rPh sb="4" eb="5">
      <t>キン</t>
    </rPh>
    <phoneticPr fontId="15"/>
  </si>
  <si>
    <t>35戊戌土</t>
    <rPh sb="4" eb="5">
      <t>ド</t>
    </rPh>
    <phoneticPr fontId="15"/>
  </si>
  <si>
    <t>36己亥水</t>
    <rPh sb="4" eb="5">
      <t>ミズ</t>
    </rPh>
    <phoneticPr fontId="15"/>
  </si>
  <si>
    <t>37庚子水</t>
    <rPh sb="4" eb="5">
      <t>スイ</t>
    </rPh>
    <phoneticPr fontId="15"/>
  </si>
  <si>
    <t>38辛丑土</t>
    <rPh sb="4" eb="5">
      <t>ド</t>
    </rPh>
    <phoneticPr fontId="15"/>
  </si>
  <si>
    <t>39壬寅木</t>
    <rPh sb="4" eb="5">
      <t>モク</t>
    </rPh>
    <phoneticPr fontId="15"/>
  </si>
  <si>
    <t>40癸卯木</t>
    <rPh sb="4" eb="5">
      <t>モク</t>
    </rPh>
    <phoneticPr fontId="15"/>
  </si>
  <si>
    <t>41甲辰土</t>
    <rPh sb="4" eb="5">
      <t>ド</t>
    </rPh>
    <phoneticPr fontId="15"/>
  </si>
  <si>
    <t>42乙巳火</t>
    <rPh sb="4" eb="5">
      <t>ヒ</t>
    </rPh>
    <phoneticPr fontId="15"/>
  </si>
  <si>
    <t>43丙午火</t>
    <rPh sb="4" eb="5">
      <t>ヒ</t>
    </rPh>
    <phoneticPr fontId="15"/>
  </si>
  <si>
    <t>44丁未土</t>
    <rPh sb="4" eb="5">
      <t>ド</t>
    </rPh>
    <phoneticPr fontId="15"/>
  </si>
  <si>
    <t>45戊申金</t>
    <rPh sb="4" eb="5">
      <t>キン</t>
    </rPh>
    <phoneticPr fontId="15"/>
  </si>
  <si>
    <t>46己酉金</t>
    <rPh sb="4" eb="5">
      <t>キン</t>
    </rPh>
    <phoneticPr fontId="15"/>
  </si>
  <si>
    <t>47庚戌土</t>
    <rPh sb="4" eb="5">
      <t>ド</t>
    </rPh>
    <phoneticPr fontId="15"/>
  </si>
  <si>
    <t>48辛亥水</t>
    <rPh sb="4" eb="5">
      <t>スイ</t>
    </rPh>
    <phoneticPr fontId="15"/>
  </si>
  <si>
    <t>49壬子水</t>
    <rPh sb="4" eb="5">
      <t>スイ</t>
    </rPh>
    <phoneticPr fontId="15"/>
  </si>
  <si>
    <t>50癸丑土</t>
    <rPh sb="4" eb="5">
      <t>ド</t>
    </rPh>
    <phoneticPr fontId="15"/>
  </si>
  <si>
    <t>51甲寅木</t>
    <rPh sb="4" eb="5">
      <t>モク</t>
    </rPh>
    <phoneticPr fontId="15"/>
  </si>
  <si>
    <t>52乙卯木</t>
    <rPh sb="4" eb="5">
      <t>モク</t>
    </rPh>
    <phoneticPr fontId="15"/>
  </si>
  <si>
    <t>53丙辰土</t>
    <rPh sb="4" eb="5">
      <t>ド</t>
    </rPh>
    <phoneticPr fontId="15"/>
  </si>
  <si>
    <t>54丁巳火</t>
    <rPh sb="4" eb="5">
      <t>ヒ</t>
    </rPh>
    <phoneticPr fontId="15"/>
  </si>
  <si>
    <t>55戊午火</t>
    <rPh sb="4" eb="5">
      <t>ヒ</t>
    </rPh>
    <phoneticPr fontId="15"/>
  </si>
  <si>
    <t>56己未土</t>
    <rPh sb="4" eb="5">
      <t>ド</t>
    </rPh>
    <phoneticPr fontId="15"/>
  </si>
  <si>
    <t>57庚申金</t>
    <rPh sb="4" eb="5">
      <t>キン</t>
    </rPh>
    <phoneticPr fontId="15"/>
  </si>
  <si>
    <t>58辛酉金</t>
    <rPh sb="4" eb="5">
      <t>キン</t>
    </rPh>
    <phoneticPr fontId="15"/>
  </si>
  <si>
    <t>59壬戌土</t>
    <rPh sb="4" eb="5">
      <t>ド</t>
    </rPh>
    <phoneticPr fontId="15"/>
  </si>
  <si>
    <t>60癸亥水</t>
    <rPh sb="4" eb="5">
      <t>スイ</t>
    </rPh>
    <phoneticPr fontId="15"/>
  </si>
  <si>
    <t>行動力抜群、思いつきで、いっきに突っ走ります。この星の人は、練りに練った計画を好みます。</t>
    <rPh sb="6" eb="7">
      <t>オモ</t>
    </rPh>
    <rPh sb="39" eb="40">
      <t>コノ</t>
    </rPh>
    <phoneticPr fontId="15"/>
  </si>
  <si>
    <t>この相性と性格診断器は相性診断器V13を改造して作成しました。</t>
    <rPh sb="2" eb="4">
      <t>アイショウ</t>
    </rPh>
    <rPh sb="5" eb="7">
      <t>セイカク</t>
    </rPh>
    <rPh sb="7" eb="9">
      <t>シンダン</t>
    </rPh>
    <rPh sb="9" eb="10">
      <t>キ</t>
    </rPh>
    <rPh sb="11" eb="13">
      <t>アイショウ</t>
    </rPh>
    <rPh sb="13" eb="15">
      <t>シンダン</t>
    </rPh>
    <rPh sb="15" eb="16">
      <t>キ</t>
    </rPh>
    <rPh sb="20" eb="22">
      <t>カイゾウ</t>
    </rPh>
    <rPh sb="24" eb="26">
      <t>サクセイ</t>
    </rPh>
    <phoneticPr fontId="15"/>
  </si>
  <si>
    <t>占い教室で学んだ六十干や八卦の象意、十二支の三合や破と支合についても判定できます。</t>
    <rPh sb="0" eb="1">
      <t>ウラナ</t>
    </rPh>
    <rPh sb="2" eb="4">
      <t>キョウシツ</t>
    </rPh>
    <rPh sb="5" eb="6">
      <t>マナ</t>
    </rPh>
    <rPh sb="8" eb="9">
      <t>ロク</t>
    </rPh>
    <rPh sb="9" eb="10">
      <t>ジュッ</t>
    </rPh>
    <rPh sb="10" eb="11">
      <t>カン</t>
    </rPh>
    <rPh sb="12" eb="14">
      <t>ハッケ</t>
    </rPh>
    <rPh sb="15" eb="17">
      <t>ショウイ</t>
    </rPh>
    <rPh sb="18" eb="21">
      <t>ジュウニシ</t>
    </rPh>
    <rPh sb="22" eb="24">
      <t>サンゴウ</t>
    </rPh>
    <rPh sb="25" eb="26">
      <t>ハ</t>
    </rPh>
    <rPh sb="27" eb="29">
      <t>シゴウ</t>
    </rPh>
    <rPh sb="34" eb="36">
      <t>ハンテイ</t>
    </rPh>
    <phoneticPr fontId="15"/>
  </si>
  <si>
    <t>四柱推命で使う十二運と連動している動物占いも表示されます（日干）</t>
    <rPh sb="0" eb="4">
      <t>シチュウスイメイ</t>
    </rPh>
    <rPh sb="5" eb="6">
      <t>ツカ</t>
    </rPh>
    <rPh sb="7" eb="9">
      <t>ジュウニ</t>
    </rPh>
    <rPh sb="9" eb="10">
      <t>ウン</t>
    </rPh>
    <rPh sb="11" eb="13">
      <t>レンドウ</t>
    </rPh>
    <rPh sb="17" eb="19">
      <t>ドウブツ</t>
    </rPh>
    <rPh sb="19" eb="20">
      <t>ウラナ</t>
    </rPh>
    <rPh sb="22" eb="24">
      <t>ヒョウジ</t>
    </rPh>
    <rPh sb="29" eb="31">
      <t>ニッカン</t>
    </rPh>
    <phoneticPr fontId="15"/>
  </si>
  <si>
    <t>平安時代に使われた納音（なっちん）も生まれ月で表示されます。</t>
    <rPh sb="0" eb="2">
      <t>ヘイアン</t>
    </rPh>
    <rPh sb="2" eb="4">
      <t>ジダイ</t>
    </rPh>
    <rPh sb="5" eb="6">
      <t>ツカ</t>
    </rPh>
    <rPh sb="9" eb="11">
      <t>ナッチン</t>
    </rPh>
    <rPh sb="18" eb="19">
      <t>ウ</t>
    </rPh>
    <rPh sb="21" eb="22">
      <t>ツキ</t>
    </rPh>
    <rPh sb="23" eb="25">
      <t>ヒョウジ</t>
    </rPh>
    <phoneticPr fontId="15"/>
  </si>
  <si>
    <t>さらにタブ（下側のしおり）に十二運星と九星の説明も付け加えました。</t>
    <rPh sb="6" eb="8">
      <t>シタガワ</t>
    </rPh>
    <rPh sb="14" eb="16">
      <t>ジュウニ</t>
    </rPh>
    <rPh sb="16" eb="17">
      <t>ウン</t>
    </rPh>
    <rPh sb="17" eb="18">
      <t>セイ</t>
    </rPh>
    <rPh sb="19" eb="21">
      <t>キュウセイ</t>
    </rPh>
    <rPh sb="22" eb="24">
      <t>セツメイ</t>
    </rPh>
    <rPh sb="25" eb="26">
      <t>ツ</t>
    </rPh>
    <rPh sb="27" eb="28">
      <t>クワ</t>
    </rPh>
    <phoneticPr fontId="15"/>
  </si>
  <si>
    <t>画像は五行の相克（相性）と十二支の三合（吉）破（凶は反方位なので線なし）</t>
    <rPh sb="0" eb="2">
      <t>ガゾウ</t>
    </rPh>
    <rPh sb="3" eb="5">
      <t>ゴギョウ</t>
    </rPh>
    <rPh sb="6" eb="8">
      <t>ソウコク</t>
    </rPh>
    <rPh sb="9" eb="11">
      <t>アイショウ</t>
    </rPh>
    <rPh sb="13" eb="16">
      <t>ジュウニシ</t>
    </rPh>
    <rPh sb="17" eb="19">
      <t>サンゴウ</t>
    </rPh>
    <rPh sb="20" eb="21">
      <t>キチ</t>
    </rPh>
    <rPh sb="22" eb="23">
      <t>ハ</t>
    </rPh>
    <rPh sb="24" eb="25">
      <t>キョウ</t>
    </rPh>
    <rPh sb="26" eb="27">
      <t>ハン</t>
    </rPh>
    <rPh sb="27" eb="29">
      <t>ホウイ</t>
    </rPh>
    <rPh sb="32" eb="33">
      <t>セン</t>
    </rPh>
    <phoneticPr fontId="15"/>
  </si>
  <si>
    <t>十二運の相性も三合と同じが吉で対宮（反方位）は凶です</t>
    <rPh sb="0" eb="2">
      <t>ジュウニ</t>
    </rPh>
    <rPh sb="2" eb="3">
      <t>ウン</t>
    </rPh>
    <rPh sb="4" eb="6">
      <t>アイショウ</t>
    </rPh>
    <rPh sb="7" eb="9">
      <t>サンゴウ</t>
    </rPh>
    <rPh sb="10" eb="11">
      <t>オナ</t>
    </rPh>
    <rPh sb="13" eb="14">
      <t>キチ</t>
    </rPh>
    <rPh sb="15" eb="16">
      <t>タイ</t>
    </rPh>
    <rPh sb="16" eb="17">
      <t>キュウ</t>
    </rPh>
    <rPh sb="18" eb="19">
      <t>ハン</t>
    </rPh>
    <rPh sb="19" eb="21">
      <t>ホウイ</t>
    </rPh>
    <rPh sb="23" eb="24">
      <t>キョウ</t>
    </rPh>
    <phoneticPr fontId="15"/>
  </si>
  <si>
    <t>http://tokoro.sub.jp/kyousitu/index.htm</t>
  </si>
  <si>
    <t>所　輝美の占い教室は</t>
    <rPh sb="0" eb="1">
      <t>トコロ</t>
    </rPh>
    <rPh sb="2" eb="4">
      <t>テルミ</t>
    </rPh>
    <rPh sb="5" eb="6">
      <t>ウラナ</t>
    </rPh>
    <rPh sb="7" eb="9">
      <t>キョウシツ</t>
    </rPh>
    <phoneticPr fontId="15"/>
  </si>
  <si>
    <t>あくまでも占いですから結果は参照程度にするようにしてください。</t>
    <rPh sb="11" eb="13">
      <t>ケッカ</t>
    </rPh>
    <rPh sb="14" eb="16">
      <t>サンショウ</t>
    </rPh>
    <rPh sb="16" eb="18">
      <t>テイド</t>
    </rPh>
    <phoneticPr fontId="15"/>
  </si>
  <si>
    <t>修正</t>
    <rPh sb="0" eb="1">
      <t>シュウ</t>
    </rPh>
    <rPh sb="1" eb="2">
      <t>セイ</t>
    </rPh>
    <phoneticPr fontId="15"/>
  </si>
  <si>
    <t>陽</t>
    <rPh sb="0" eb="1">
      <t>ヨウ</t>
    </rPh>
    <phoneticPr fontId="15"/>
  </si>
  <si>
    <t>陰</t>
    <rPh sb="0" eb="1">
      <t>イン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</si>
</sst>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mm/dd"/>
    <numFmt numFmtId="177" formatCode=";;"/>
    <numFmt numFmtId="178" formatCode="ee/mm/dd"/>
    <numFmt numFmtId="179" formatCode="yy/mm"/>
  </numFmts>
  <fonts count="33">
    <font>
      <sz val="12"/>
      <name val="ＭＳ 明朝"/>
      <family val="1"/>
      <charset val="128"/>
    </font>
    <font>
      <sz val="12"/>
      <color indexed="8"/>
      <name val="ＭＳ 明朝"/>
      <family val="1"/>
      <charset val="128"/>
    </font>
    <font>
      <sz val="10"/>
      <color indexed="9"/>
      <name val="ＭＳ 明朝"/>
      <family val="1"/>
      <charset val="128"/>
    </font>
    <font>
      <sz val="12"/>
      <color indexed="9"/>
      <name val="ＭＳ 明朝"/>
      <family val="1"/>
      <charset val="128"/>
    </font>
    <font>
      <sz val="12"/>
      <color indexed="10"/>
      <name val="ＭＳ 明朝"/>
      <family val="1"/>
      <charset val="128"/>
    </font>
    <font>
      <b/>
      <sz val="16"/>
      <color indexed="9"/>
      <name val="ＭＳ 明朝"/>
      <family val="1"/>
      <charset val="128"/>
    </font>
    <font>
      <b/>
      <sz val="12"/>
      <color indexed="11"/>
      <name val="ＭＳ 明朝"/>
      <family val="1"/>
      <charset val="128"/>
    </font>
    <font>
      <b/>
      <sz val="12"/>
      <color indexed="10"/>
      <name val="ＭＳ 明朝"/>
      <family val="1"/>
      <charset val="128"/>
    </font>
    <font>
      <sz val="12"/>
      <color indexed="15"/>
      <name val="ＭＳ 明朝"/>
      <family val="1"/>
      <charset val="128"/>
    </font>
    <font>
      <sz val="12"/>
      <color indexed="13"/>
      <name val="ＭＳ 明朝"/>
      <family val="1"/>
      <charset val="128"/>
    </font>
    <font>
      <sz val="12"/>
      <color indexed="13"/>
      <name val="ＭＳ 明朝"/>
      <family val="1"/>
      <charset val="128"/>
    </font>
    <font>
      <sz val="12"/>
      <color indexed="11"/>
      <name val="ＭＳ 明朝"/>
      <family val="1"/>
      <charset val="128"/>
    </font>
    <font>
      <sz val="12"/>
      <color indexed="10"/>
      <name val="ＭＳ 明朝"/>
      <family val="1"/>
      <charset val="128"/>
    </font>
    <font>
      <sz val="12"/>
      <color indexed="22"/>
      <name val="ＭＳ 明朝"/>
      <family val="1"/>
      <charset val="128"/>
    </font>
    <font>
      <sz val="8"/>
      <color indexed="9"/>
      <name val="ＭＳ 明朝"/>
      <family val="1"/>
      <charset val="128"/>
    </font>
    <font>
      <sz val="6"/>
      <name val="ＭＳ Ｐ明朝"/>
      <family val="1"/>
      <charset val="128"/>
    </font>
    <font>
      <sz val="12"/>
      <name val="ＭＳ 明朝"/>
      <family val="1"/>
      <charset val="128"/>
    </font>
    <font>
      <sz val="10"/>
      <color indexed="22"/>
      <name val="ＭＳ 明朝"/>
      <family val="1"/>
      <charset val="128"/>
    </font>
    <font>
      <sz val="6"/>
      <name val="ＭＳ Ｐゴシック"/>
      <family val="3"/>
      <charset val="128"/>
    </font>
    <font>
      <b/>
      <sz val="11"/>
      <name val="ＭＳ Ｐゴシック"/>
      <family val="3"/>
      <charset val="128"/>
    </font>
    <font>
      <sz val="8"/>
      <name val="ＭＳ Ｐゴシック"/>
      <family val="3"/>
      <charset val="128"/>
    </font>
    <font>
      <sz val="9"/>
      <color indexed="9"/>
      <name val="ＭＳ 明朝"/>
      <family val="1"/>
      <charset val="128"/>
    </font>
    <font>
      <b/>
      <sz val="12"/>
      <name val="ＭＳ 明朝"/>
      <family val="1"/>
      <charset val="128"/>
    </font>
    <font>
      <sz val="9"/>
      <name val="ＭＳ 明朝"/>
      <family val="1"/>
      <charset val="128"/>
    </font>
    <font>
      <sz val="11"/>
      <name val="ＭＳ Ｐゴシック"/>
      <family val="3"/>
      <charset val="128"/>
    </font>
    <font>
      <sz val="11"/>
      <name val="ＭＳ 明朝"/>
      <family val="1"/>
      <charset val="128"/>
    </font>
    <font>
      <sz val="10"/>
      <name val="ＭＳ 明朝"/>
      <family val="1"/>
      <charset val="128"/>
    </font>
    <font>
      <sz val="12"/>
      <color indexed="45"/>
      <name val="ＭＳ 明朝"/>
      <family val="1"/>
      <charset val="128"/>
    </font>
    <font>
      <b/>
      <sz val="11"/>
      <color indexed="9"/>
      <name val="ＭＳ Ｐゴシック"/>
      <family val="3"/>
      <charset val="128"/>
    </font>
    <font>
      <sz val="10"/>
      <name val="ＭＳ Ｐゴシック"/>
      <family val="3"/>
      <charset val="128"/>
    </font>
    <font>
      <sz val="8"/>
      <color indexed="9"/>
      <name val="ＭＳ Ｐゴシック"/>
      <family val="3"/>
      <charset val="128"/>
    </font>
    <font>
      <sz val="11"/>
      <color indexed="22"/>
      <name val="ＭＳ 明朝"/>
      <family val="1"/>
      <charset val="128"/>
    </font>
    <font>
      <u/>
      <sz val="12"/>
      <color theme="10"/>
      <name val="ＭＳ 明朝"/>
      <family val="1"/>
      <charset val="128"/>
    </font>
  </fonts>
  <fills count="20">
    <fill>
      <patternFill patternType="none"/>
    </fill>
    <fill>
      <patternFill patternType="gray125"/>
    </fill>
    <fill>
      <patternFill patternType="solid">
        <fgColor indexed="9"/>
      </patternFill>
    </fill>
    <fill>
      <patternFill patternType="solid">
        <fgColor indexed="18"/>
      </patternFill>
    </fill>
    <fill>
      <patternFill patternType="solid">
        <fgColor indexed="18"/>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10"/>
        <bgColor indexed="64"/>
      </patternFill>
    </fill>
    <fill>
      <patternFill patternType="solid">
        <fgColor indexed="55"/>
        <bgColor indexed="64"/>
      </patternFill>
    </fill>
    <fill>
      <patternFill patternType="solid">
        <fgColor indexed="8"/>
        <bgColor indexed="64"/>
      </patternFill>
    </fill>
    <fill>
      <patternFill patternType="solid">
        <fgColor indexed="44"/>
        <bgColor indexed="64"/>
      </patternFill>
    </fill>
    <fill>
      <patternFill patternType="solid">
        <fgColor indexed="30"/>
        <bgColor indexed="64"/>
      </patternFill>
    </fill>
    <fill>
      <patternFill patternType="solid">
        <fgColor indexed="46"/>
        <bgColor indexed="64"/>
      </patternFill>
    </fill>
    <fill>
      <patternFill patternType="solid">
        <fgColor indexed="13"/>
        <bgColor indexed="64"/>
      </patternFill>
    </fill>
    <fill>
      <patternFill patternType="solid">
        <fgColor indexed="53"/>
        <bgColor indexed="64"/>
      </patternFill>
    </fill>
    <fill>
      <patternFill patternType="solid">
        <fgColor indexed="45"/>
        <bgColor indexed="64"/>
      </patternFill>
    </fill>
    <fill>
      <patternFill patternType="solid">
        <fgColor indexed="48"/>
        <bgColor indexed="64"/>
      </patternFill>
    </fill>
    <fill>
      <patternFill patternType="solid">
        <fgColor indexed="57"/>
        <bgColor indexed="64"/>
      </patternFill>
    </fill>
    <fill>
      <patternFill patternType="solid">
        <fgColor indexed="12"/>
        <bgColor indexed="64"/>
      </patternFill>
    </fill>
  </fills>
  <borders count="45">
    <border>
      <left/>
      <right/>
      <top/>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style="thin">
        <color indexed="9"/>
      </right>
      <top/>
      <bottom style="thin">
        <color indexed="9"/>
      </bottom>
      <diagonal/>
    </border>
    <border>
      <left/>
      <right/>
      <top style="thin">
        <color indexed="9"/>
      </top>
      <bottom/>
      <diagonal/>
    </border>
    <border>
      <left/>
      <right/>
      <top/>
      <bottom style="thin">
        <color indexed="9"/>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ck">
        <color indexed="15"/>
      </left>
      <right style="thick">
        <color indexed="15"/>
      </right>
      <top style="thick">
        <color indexed="15"/>
      </top>
      <bottom style="thick">
        <color indexed="1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2" borderId="0"/>
    <xf numFmtId="0" fontId="32" fillId="2" borderId="0" applyNumberFormat="0" applyFill="0" applyBorder="0" applyAlignment="0" applyProtection="0"/>
  </cellStyleXfs>
  <cellXfs count="231">
    <xf numFmtId="0" fontId="0" fillId="2" borderId="0" xfId="0" applyNumberFormat="1"/>
    <xf numFmtId="177" fontId="0" fillId="2" borderId="0" xfId="0" applyNumberFormat="1"/>
    <xf numFmtId="0" fontId="3" fillId="3" borderId="0" xfId="0" applyNumberFormat="1" applyFont="1" applyFill="1" applyAlignment="1">
      <alignment horizontal="right"/>
    </xf>
    <xf numFmtId="0" fontId="5" fillId="3" borderId="0" xfId="0" applyNumberFormat="1" applyFont="1" applyFill="1"/>
    <xf numFmtId="178" fontId="0" fillId="3" borderId="0" xfId="0" applyNumberFormat="1" applyFill="1"/>
    <xf numFmtId="0" fontId="0" fillId="3" borderId="0" xfId="0" applyNumberFormat="1" applyFill="1"/>
    <xf numFmtId="0" fontId="0" fillId="3" borderId="0" xfId="0" applyNumberFormat="1" applyFill="1" applyAlignment="1">
      <alignment horizontal="left" wrapText="1"/>
    </xf>
    <xf numFmtId="0" fontId="8" fillId="3" borderId="0" xfId="0" applyNumberFormat="1" applyFont="1" applyFill="1"/>
    <xf numFmtId="179" fontId="3" fillId="3" borderId="0" xfId="0" applyNumberFormat="1" applyFont="1" applyFill="1"/>
    <xf numFmtId="0" fontId="3" fillId="3" borderId="0" xfId="0" applyNumberFormat="1" applyFont="1" applyFill="1"/>
    <xf numFmtId="0" fontId="9" fillId="3" borderId="0" xfId="0" applyNumberFormat="1" applyFont="1" applyFill="1"/>
    <xf numFmtId="0" fontId="10" fillId="3" borderId="0" xfId="0" applyNumberFormat="1" applyFont="1" applyFill="1"/>
    <xf numFmtId="0" fontId="12" fillId="3" borderId="0" xfId="0" applyNumberFormat="1" applyFont="1" applyFill="1"/>
    <xf numFmtId="0" fontId="13" fillId="3" borderId="0" xfId="0" applyNumberFormat="1" applyFont="1" applyFill="1" applyProtection="1">
      <protection locked="0"/>
    </xf>
    <xf numFmtId="176" fontId="14" fillId="3" borderId="0" xfId="0" applyNumberFormat="1" applyFont="1" applyFill="1"/>
    <xf numFmtId="57" fontId="3" fillId="3" borderId="0" xfId="0" applyNumberFormat="1" applyFont="1" applyFill="1"/>
    <xf numFmtId="0" fontId="3" fillId="3" borderId="1" xfId="0" applyNumberFormat="1" applyFont="1" applyFill="1" applyBorder="1" applyAlignment="1">
      <alignment horizontal="right"/>
    </xf>
    <xf numFmtId="0" fontId="11" fillId="3" borderId="2" xfId="0" applyNumberFormat="1" applyFont="1" applyFill="1" applyBorder="1"/>
    <xf numFmtId="0" fontId="3" fillId="3" borderId="3" xfId="0" applyNumberFormat="1" applyFont="1" applyFill="1" applyBorder="1" applyAlignment="1">
      <alignment horizontal="right"/>
    </xf>
    <xf numFmtId="0" fontId="11" fillId="3" borderId="4" xfId="0" applyNumberFormat="1" applyFont="1" applyFill="1" applyBorder="1"/>
    <xf numFmtId="0" fontId="4" fillId="3" borderId="4" xfId="0" applyNumberFormat="1" applyFont="1" applyFill="1" applyBorder="1"/>
    <xf numFmtId="0" fontId="3" fillId="3" borderId="5" xfId="0" applyNumberFormat="1" applyFont="1" applyFill="1" applyBorder="1" applyAlignment="1">
      <alignment horizontal="right"/>
    </xf>
    <xf numFmtId="0" fontId="4" fillId="3" borderId="6" xfId="0" applyNumberFormat="1" applyFont="1" applyFill="1" applyBorder="1"/>
    <xf numFmtId="0" fontId="3" fillId="3" borderId="7" xfId="0" applyNumberFormat="1" applyFont="1" applyFill="1" applyBorder="1" applyAlignment="1">
      <alignment horizontal="right"/>
    </xf>
    <xf numFmtId="0" fontId="3" fillId="3" borderId="0" xfId="0" applyNumberFormat="1" applyFont="1" applyFill="1" applyBorder="1" applyAlignment="1">
      <alignment horizontal="right"/>
    </xf>
    <xf numFmtId="0" fontId="3" fillId="3" borderId="8" xfId="0" applyNumberFormat="1" applyFont="1" applyFill="1" applyBorder="1" applyAlignment="1">
      <alignment horizontal="right"/>
    </xf>
    <xf numFmtId="0" fontId="6" fillId="3" borderId="2" xfId="0" applyNumberFormat="1" applyFont="1" applyFill="1" applyBorder="1"/>
    <xf numFmtId="0" fontId="7" fillId="3" borderId="6" xfId="0" applyNumberFormat="1" applyFont="1" applyFill="1" applyBorder="1"/>
    <xf numFmtId="0" fontId="16" fillId="2" borderId="0" xfId="0" applyNumberFormat="1" applyFont="1"/>
    <xf numFmtId="176" fontId="16" fillId="2" borderId="0" xfId="0" applyNumberFormat="1" applyFont="1" applyFill="1" applyProtection="1">
      <protection locked="0"/>
    </xf>
    <xf numFmtId="0" fontId="16" fillId="2" borderId="0" xfId="0" applyNumberFormat="1" applyFont="1" applyProtection="1">
      <protection locked="0"/>
    </xf>
    <xf numFmtId="0" fontId="16" fillId="2" borderId="0" xfId="0" applyNumberFormat="1" applyFont="1" applyFill="1" applyAlignment="1" applyProtection="1">
      <alignment horizontal="center"/>
      <protection locked="0"/>
    </xf>
    <xf numFmtId="0" fontId="16" fillId="2" borderId="0" xfId="0" applyNumberFormat="1" applyFont="1" applyFill="1" applyProtection="1">
      <protection locked="0"/>
    </xf>
    <xf numFmtId="0" fontId="16" fillId="2" borderId="0" xfId="0" applyNumberFormat="1" applyFont="1" applyFill="1" applyAlignment="1" applyProtection="1">
      <alignment horizontal="left"/>
      <protection locked="0"/>
    </xf>
    <xf numFmtId="0" fontId="16" fillId="2" borderId="0" xfId="0" applyNumberFormat="1" applyFont="1" applyFill="1" applyAlignment="1" applyProtection="1">
      <alignment horizontal="right"/>
      <protection locked="0"/>
    </xf>
    <xf numFmtId="0" fontId="16" fillId="2" borderId="0" xfId="0" applyNumberFormat="1" applyFont="1" applyFill="1" applyAlignment="1" applyProtection="1">
      <alignment horizontal="center" wrapText="1"/>
      <protection locked="0"/>
    </xf>
    <xf numFmtId="176" fontId="16" fillId="2" borderId="0" xfId="0" applyNumberFormat="1" applyFont="1" applyProtection="1">
      <protection locked="0"/>
    </xf>
    <xf numFmtId="57" fontId="0" fillId="2" borderId="0" xfId="0" applyNumberFormat="1"/>
    <xf numFmtId="0" fontId="2" fillId="3" borderId="0" xfId="0" applyNumberFormat="1" applyFont="1" applyFill="1"/>
    <xf numFmtId="0" fontId="17" fillId="3" borderId="0" xfId="0" applyNumberFormat="1" applyFont="1" applyFill="1" applyAlignment="1">
      <alignment horizontal="left"/>
    </xf>
    <xf numFmtId="0" fontId="1" fillId="2" borderId="0" xfId="0" applyNumberFormat="1" applyFont="1"/>
    <xf numFmtId="0" fontId="0" fillId="2" borderId="0" xfId="0"/>
    <xf numFmtId="0" fontId="0" fillId="2" borderId="0" xfId="0" applyAlignment="1">
      <alignment horizontal="center"/>
    </xf>
    <xf numFmtId="0" fontId="0" fillId="2" borderId="0" xfId="0" applyAlignment="1"/>
    <xf numFmtId="0" fontId="0" fillId="2" borderId="9" xfId="0" applyBorder="1" applyAlignment="1">
      <alignment horizontal="center"/>
    </xf>
    <xf numFmtId="0" fontId="0" fillId="2" borderId="10" xfId="0" applyBorder="1" applyAlignment="1">
      <alignment horizontal="center"/>
    </xf>
    <xf numFmtId="0" fontId="0" fillId="2" borderId="11" xfId="0" applyBorder="1"/>
    <xf numFmtId="0" fontId="0" fillId="2" borderId="12" xfId="0" applyBorder="1"/>
    <xf numFmtId="0" fontId="20" fillId="2" borderId="0" xfId="0" applyFont="1"/>
    <xf numFmtId="0" fontId="20" fillId="2" borderId="13" xfId="0" applyFont="1" applyBorder="1" applyAlignment="1">
      <alignment horizontal="center"/>
    </xf>
    <xf numFmtId="0" fontId="20" fillId="2" borderId="14" xfId="0" applyFont="1" applyBorder="1"/>
    <xf numFmtId="0" fontId="20" fillId="2" borderId="15" xfId="0" applyFont="1" applyBorder="1"/>
    <xf numFmtId="0" fontId="0" fillId="2" borderId="0" xfId="0" applyBorder="1"/>
    <xf numFmtId="0" fontId="0" fillId="2" borderId="16" xfId="0" applyBorder="1"/>
    <xf numFmtId="0" fontId="0" fillId="2" borderId="17" xfId="0" applyBorder="1"/>
    <xf numFmtId="0" fontId="20" fillId="2" borderId="18" xfId="0" applyFont="1" applyBorder="1" applyAlignment="1">
      <alignment horizontal="center"/>
    </xf>
    <xf numFmtId="0" fontId="20" fillId="2" borderId="0" xfId="0" applyFont="1" applyBorder="1"/>
    <xf numFmtId="0" fontId="20" fillId="2" borderId="16" xfId="0" applyFont="1" applyBorder="1"/>
    <xf numFmtId="0" fontId="20" fillId="2" borderId="17" xfId="0" applyFont="1" applyBorder="1"/>
    <xf numFmtId="0" fontId="20" fillId="2" borderId="19" xfId="0" applyFont="1" applyBorder="1" applyAlignment="1">
      <alignment horizontal="center"/>
    </xf>
    <xf numFmtId="0" fontId="20" fillId="2" borderId="20" xfId="0" applyFont="1" applyBorder="1" applyAlignment="1">
      <alignment horizontal="center"/>
    </xf>
    <xf numFmtId="0" fontId="20" fillId="2" borderId="20" xfId="0" applyFont="1" applyBorder="1"/>
    <xf numFmtId="0" fontId="20" fillId="2" borderId="21" xfId="0" applyFont="1" applyBorder="1"/>
    <xf numFmtId="0" fontId="20" fillId="2" borderId="22" xfId="0" applyFont="1" applyBorder="1"/>
    <xf numFmtId="0" fontId="0" fillId="4" borderId="0" xfId="0" applyNumberFormat="1" applyFill="1"/>
    <xf numFmtId="0" fontId="23" fillId="2" borderId="0" xfId="0" applyNumberFormat="1" applyFont="1"/>
    <xf numFmtId="0" fontId="24" fillId="2" borderId="0" xfId="0" applyFont="1" applyBorder="1" applyAlignment="1"/>
    <xf numFmtId="0" fontId="24" fillId="2" borderId="0" xfId="0" applyFont="1" applyBorder="1"/>
    <xf numFmtId="0" fontId="25" fillId="2" borderId="0" xfId="0" applyNumberFormat="1" applyFont="1"/>
    <xf numFmtId="0" fontId="0" fillId="2" borderId="0" xfId="0" applyBorder="1" applyAlignment="1"/>
    <xf numFmtId="0" fontId="0" fillId="2" borderId="0" xfId="0" applyNumberFormat="1" applyAlignment="1"/>
    <xf numFmtId="0" fontId="0" fillId="2" borderId="0" xfId="0" applyNumberFormat="1" applyAlignment="1">
      <alignment wrapText="1"/>
    </xf>
    <xf numFmtId="0" fontId="16" fillId="2" borderId="0" xfId="0" applyNumberFormat="1" applyFont="1" applyAlignment="1">
      <alignment wrapText="1"/>
    </xf>
    <xf numFmtId="0" fontId="0" fillId="2" borderId="0" xfId="0" applyNumberFormat="1" applyAlignment="1">
      <alignment vertical="center" wrapText="1"/>
    </xf>
    <xf numFmtId="14" fontId="21" fillId="3" borderId="0" xfId="0" applyNumberFormat="1" applyFont="1" applyFill="1" applyAlignment="1" applyProtection="1">
      <protection locked="0"/>
    </xf>
    <xf numFmtId="0" fontId="0" fillId="2" borderId="0" xfId="0" applyNumberFormat="1" applyBorder="1" applyAlignment="1">
      <alignment vertical="top" wrapText="1"/>
    </xf>
    <xf numFmtId="0" fontId="2" fillId="3" borderId="0" xfId="0" applyNumberFormat="1" applyFont="1" applyFill="1" applyBorder="1" applyAlignment="1">
      <alignment horizontal="left" wrapText="1"/>
    </xf>
    <xf numFmtId="0" fontId="0" fillId="4" borderId="0" xfId="0" applyNumberFormat="1" applyFill="1" applyBorder="1" applyAlignment="1">
      <alignment wrapText="1"/>
    </xf>
    <xf numFmtId="0" fontId="21" fillId="4" borderId="0" xfId="0" applyNumberFormat="1" applyFont="1" applyFill="1" applyAlignment="1"/>
    <xf numFmtId="176" fontId="0" fillId="4" borderId="0" xfId="0" applyNumberFormat="1" applyFill="1" applyBorder="1"/>
    <xf numFmtId="0" fontId="0" fillId="2" borderId="0" xfId="0" applyNumberFormat="1" applyBorder="1" applyAlignment="1">
      <alignment vertical="top"/>
    </xf>
    <xf numFmtId="57" fontId="16" fillId="2" borderId="0" xfId="0" applyNumberFormat="1" applyFont="1"/>
    <xf numFmtId="179" fontId="3" fillId="3" borderId="0" xfId="0" applyNumberFormat="1" applyFont="1" applyFill="1" applyAlignment="1">
      <alignment horizontal="right"/>
    </xf>
    <xf numFmtId="0" fontId="27" fillId="3" borderId="0" xfId="0" applyNumberFormat="1" applyFont="1" applyFill="1"/>
    <xf numFmtId="0" fontId="0" fillId="5" borderId="0" xfId="0" applyNumberFormat="1" applyFill="1"/>
    <xf numFmtId="0" fontId="0" fillId="5" borderId="0" xfId="0" applyNumberFormat="1" applyFill="1" applyAlignment="1">
      <alignment horizontal="right"/>
    </xf>
    <xf numFmtId="0" fontId="22" fillId="6" borderId="12" xfId="0" applyNumberFormat="1" applyFont="1" applyFill="1" applyBorder="1"/>
    <xf numFmtId="0" fontId="22" fillId="6" borderId="23" xfId="0" applyNumberFormat="1" applyFont="1" applyFill="1" applyBorder="1"/>
    <xf numFmtId="0" fontId="22" fillId="6" borderId="0" xfId="0" applyNumberFormat="1" applyFont="1" applyFill="1"/>
    <xf numFmtId="0" fontId="0" fillId="6" borderId="15" xfId="0" applyNumberFormat="1" applyFill="1" applyBorder="1"/>
    <xf numFmtId="0" fontId="22" fillId="6" borderId="24" xfId="0" applyNumberFormat="1" applyFont="1" applyFill="1" applyBorder="1" applyAlignment="1">
      <alignment horizontal="center"/>
    </xf>
    <xf numFmtId="0" fontId="0" fillId="6" borderId="0" xfId="0" applyNumberFormat="1" applyFill="1"/>
    <xf numFmtId="0" fontId="0" fillId="6" borderId="12" xfId="0" applyNumberFormat="1" applyFill="1" applyBorder="1"/>
    <xf numFmtId="0" fontId="0" fillId="6" borderId="16" xfId="0" applyNumberFormat="1" applyFill="1" applyBorder="1"/>
    <xf numFmtId="0" fontId="22" fillId="6" borderId="25" xfId="0" applyNumberFormat="1" applyFont="1" applyFill="1" applyBorder="1"/>
    <xf numFmtId="0" fontId="22" fillId="6" borderId="24" xfId="0" applyNumberFormat="1" applyFont="1" applyFill="1" applyBorder="1"/>
    <xf numFmtId="0" fontId="2" fillId="3" borderId="0" xfId="0" applyNumberFormat="1" applyFont="1" applyFill="1" applyAlignment="1"/>
    <xf numFmtId="0" fontId="0" fillId="7" borderId="26" xfId="0" applyFill="1" applyBorder="1" applyAlignment="1">
      <alignment horizontal="center"/>
    </xf>
    <xf numFmtId="0" fontId="26" fillId="7" borderId="11" xfId="0" applyFont="1" applyFill="1" applyBorder="1" applyAlignment="1">
      <alignment horizontal="center"/>
    </xf>
    <xf numFmtId="0" fontId="29" fillId="2" borderId="14" xfId="0" applyFont="1" applyBorder="1" applyAlignment="1">
      <alignment horizontal="center"/>
    </xf>
    <xf numFmtId="0" fontId="30" fillId="8" borderId="15" xfId="0" applyFont="1" applyFill="1" applyBorder="1"/>
    <xf numFmtId="0" fontId="30" fillId="8" borderId="14" xfId="0" applyFont="1" applyFill="1" applyBorder="1"/>
    <xf numFmtId="0" fontId="20" fillId="9" borderId="15" xfId="0" applyFont="1" applyFill="1" applyBorder="1"/>
    <xf numFmtId="0" fontId="20" fillId="9" borderId="14" xfId="0" applyFont="1" applyFill="1" applyBorder="1"/>
    <xf numFmtId="0" fontId="30" fillId="10" borderId="15" xfId="0" applyFont="1" applyFill="1" applyBorder="1"/>
    <xf numFmtId="0" fontId="30" fillId="10" borderId="14" xfId="0" applyFont="1" applyFill="1" applyBorder="1"/>
    <xf numFmtId="0" fontId="30" fillId="10" borderId="27" xfId="0" applyFont="1" applyFill="1" applyBorder="1"/>
    <xf numFmtId="0" fontId="0" fillId="11" borderId="18" xfId="0" applyFill="1" applyBorder="1" applyAlignment="1">
      <alignment horizontal="center"/>
    </xf>
    <xf numFmtId="0" fontId="26" fillId="11" borderId="0" xfId="0" applyFont="1" applyFill="1" applyBorder="1" applyAlignment="1">
      <alignment horizontal="center"/>
    </xf>
    <xf numFmtId="0" fontId="29" fillId="2" borderId="0" xfId="0" applyFont="1" applyBorder="1" applyAlignment="1">
      <alignment horizontal="center"/>
    </xf>
    <xf numFmtId="0" fontId="30" fillId="12" borderId="0" xfId="0" applyFont="1" applyFill="1" applyBorder="1"/>
    <xf numFmtId="0" fontId="30" fillId="12" borderId="16" xfId="0" applyFont="1" applyFill="1" applyBorder="1"/>
    <xf numFmtId="0" fontId="0" fillId="13" borderId="26" xfId="0" applyFill="1" applyBorder="1" applyAlignment="1">
      <alignment horizontal="center"/>
    </xf>
    <xf numFmtId="0" fontId="26" fillId="13" borderId="11" xfId="0" applyFont="1" applyFill="1" applyBorder="1" applyAlignment="1">
      <alignment horizontal="center"/>
    </xf>
    <xf numFmtId="0" fontId="0" fillId="14" borderId="18" xfId="0" applyFill="1" applyBorder="1" applyAlignment="1">
      <alignment horizontal="center"/>
    </xf>
    <xf numFmtId="0" fontId="26" fillId="14" borderId="0" xfId="0" applyFont="1" applyFill="1" applyBorder="1" applyAlignment="1">
      <alignment horizontal="center"/>
    </xf>
    <xf numFmtId="0" fontId="0" fillId="15" borderId="26" xfId="0" applyFill="1" applyBorder="1" applyAlignment="1">
      <alignment horizontal="center"/>
    </xf>
    <xf numFmtId="0" fontId="26" fillId="15" borderId="11" xfId="0" applyFont="1" applyFill="1" applyBorder="1" applyAlignment="1">
      <alignment horizontal="center"/>
    </xf>
    <xf numFmtId="0" fontId="0" fillId="16" borderId="18" xfId="0" applyFill="1" applyBorder="1" applyAlignment="1">
      <alignment horizontal="center"/>
    </xf>
    <xf numFmtId="0" fontId="26" fillId="16" borderId="0" xfId="0" applyFont="1" applyFill="1" applyBorder="1" applyAlignment="1">
      <alignment horizontal="center"/>
    </xf>
    <xf numFmtId="0" fontId="30" fillId="12" borderId="20" xfId="0" applyFont="1" applyFill="1" applyBorder="1"/>
    <xf numFmtId="0" fontId="30" fillId="12" borderId="21" xfId="0" applyFont="1" applyFill="1" applyBorder="1"/>
    <xf numFmtId="0" fontId="0" fillId="2" borderId="0" xfId="0" applyAlignment="1">
      <alignment horizontal="right"/>
    </xf>
    <xf numFmtId="0" fontId="3" fillId="10" borderId="0" xfId="0" applyFont="1" applyFill="1"/>
    <xf numFmtId="0" fontId="3" fillId="8" borderId="0" xfId="0" applyFont="1" applyFill="1"/>
    <xf numFmtId="0" fontId="0" fillId="9" borderId="0" xfId="0" applyFill="1"/>
    <xf numFmtId="0" fontId="3" fillId="17" borderId="0" xfId="0" applyFont="1" applyFill="1"/>
    <xf numFmtId="0" fontId="0" fillId="2" borderId="28" xfId="0" applyBorder="1"/>
    <xf numFmtId="0" fontId="0" fillId="2" borderId="23" xfId="0" applyBorder="1"/>
    <xf numFmtId="0" fontId="0" fillId="2" borderId="15" xfId="0" applyBorder="1"/>
    <xf numFmtId="0" fontId="0" fillId="2" borderId="14" xfId="0" applyBorder="1"/>
    <xf numFmtId="0" fontId="0" fillId="2" borderId="24" xfId="0" applyBorder="1"/>
    <xf numFmtId="0" fontId="2" fillId="3" borderId="0" xfId="0" applyNumberFormat="1" applyFont="1" applyFill="1" applyAlignment="1">
      <alignment horizontal="right"/>
    </xf>
    <xf numFmtId="178" fontId="31" fillId="3" borderId="0" xfId="0" applyNumberFormat="1" applyFont="1" applyFill="1" applyAlignment="1">
      <alignment horizontal="right"/>
    </xf>
    <xf numFmtId="0" fontId="31" fillId="3" borderId="0" xfId="0" applyNumberFormat="1" applyFont="1" applyFill="1"/>
    <xf numFmtId="0" fontId="31" fillId="3" borderId="0" xfId="0" applyNumberFormat="1" applyFont="1" applyFill="1" applyAlignment="1">
      <alignment horizontal="right" vertical="center"/>
    </xf>
    <xf numFmtId="0" fontId="31" fillId="3" borderId="0" xfId="0" applyNumberFormat="1" applyFont="1" applyFill="1" applyAlignment="1" applyProtection="1">
      <alignment horizontal="right" vertical="center"/>
      <protection locked="0"/>
    </xf>
    <xf numFmtId="0" fontId="3" fillId="3" borderId="0" xfId="0" applyNumberFormat="1" applyFont="1" applyFill="1" applyAlignment="1">
      <alignment horizontal="center"/>
    </xf>
    <xf numFmtId="0" fontId="0" fillId="2" borderId="26" xfId="0" applyBorder="1" applyAlignment="1"/>
    <xf numFmtId="0" fontId="0" fillId="2" borderId="29" xfId="0" applyBorder="1"/>
    <xf numFmtId="0" fontId="20" fillId="2" borderId="13" xfId="0" applyFont="1" applyBorder="1" applyAlignment="1"/>
    <xf numFmtId="0" fontId="20" fillId="2" borderId="27" xfId="0" applyFont="1" applyBorder="1"/>
    <xf numFmtId="0" fontId="30" fillId="12" borderId="18" xfId="0" applyFont="1" applyFill="1" applyBorder="1" applyAlignment="1"/>
    <xf numFmtId="0" fontId="30" fillId="12" borderId="17" xfId="0" applyFont="1" applyFill="1" applyBorder="1"/>
    <xf numFmtId="0" fontId="30" fillId="12" borderId="19" xfId="0" applyFont="1" applyFill="1" applyBorder="1" applyAlignment="1"/>
    <xf numFmtId="0" fontId="30" fillId="12" borderId="22" xfId="0" applyFont="1" applyFill="1" applyBorder="1"/>
    <xf numFmtId="0" fontId="20" fillId="9" borderId="13" xfId="0" applyFont="1" applyFill="1" applyBorder="1"/>
    <xf numFmtId="0" fontId="20" fillId="9" borderId="27" xfId="0" applyFont="1" applyFill="1" applyBorder="1"/>
    <xf numFmtId="0" fontId="0" fillId="2" borderId="18" xfId="0" applyBorder="1"/>
    <xf numFmtId="0" fontId="20" fillId="2" borderId="18" xfId="0" applyFont="1" applyBorder="1"/>
    <xf numFmtId="0" fontId="20" fillId="2" borderId="19" xfId="0" applyFont="1" applyBorder="1"/>
    <xf numFmtId="0" fontId="30" fillId="10" borderId="13" xfId="0" applyFont="1" applyFill="1" applyBorder="1"/>
    <xf numFmtId="0" fontId="0" fillId="7" borderId="11" xfId="0" applyFill="1" applyBorder="1" applyAlignment="1">
      <alignment horizontal="right"/>
    </xf>
    <xf numFmtId="0" fontId="0" fillId="7" borderId="12" xfId="0" applyFill="1" applyBorder="1" applyAlignment="1">
      <alignment horizontal="right"/>
    </xf>
    <xf numFmtId="0" fontId="0" fillId="7" borderId="26" xfId="0" applyFill="1" applyBorder="1" applyAlignment="1">
      <alignment horizontal="right"/>
    </xf>
    <xf numFmtId="0" fontId="0" fillId="7" borderId="29" xfId="0" applyFill="1" applyBorder="1" applyAlignment="1">
      <alignment horizontal="right"/>
    </xf>
    <xf numFmtId="0" fontId="0" fillId="2" borderId="11" xfId="0" applyBorder="1" applyAlignment="1">
      <alignment horizontal="right"/>
    </xf>
    <xf numFmtId="0" fontId="0" fillId="2" borderId="12" xfId="0" applyBorder="1" applyAlignment="1">
      <alignment horizontal="right"/>
    </xf>
    <xf numFmtId="0" fontId="0" fillId="11" borderId="18" xfId="0" applyFill="1" applyBorder="1" applyAlignment="1">
      <alignment horizontal="right"/>
    </xf>
    <xf numFmtId="0" fontId="0" fillId="11" borderId="0" xfId="0" applyFill="1" applyBorder="1" applyAlignment="1">
      <alignment horizontal="right"/>
    </xf>
    <xf numFmtId="0" fontId="0" fillId="11" borderId="16" xfId="0" applyFill="1" applyBorder="1" applyAlignment="1">
      <alignment horizontal="right"/>
    </xf>
    <xf numFmtId="0" fontId="0" fillId="11" borderId="17" xfId="0" applyFill="1" applyBorder="1" applyAlignment="1">
      <alignment horizontal="right"/>
    </xf>
    <xf numFmtId="0" fontId="0" fillId="13" borderId="11" xfId="0" applyFill="1" applyBorder="1" applyAlignment="1">
      <alignment horizontal="right"/>
    </xf>
    <xf numFmtId="0" fontId="0" fillId="13" borderId="12" xfId="0" applyFill="1" applyBorder="1" applyAlignment="1">
      <alignment horizontal="right"/>
    </xf>
    <xf numFmtId="0" fontId="0" fillId="13" borderId="26" xfId="0" applyFill="1" applyBorder="1" applyAlignment="1">
      <alignment horizontal="right"/>
    </xf>
    <xf numFmtId="0" fontId="0" fillId="13" borderId="29" xfId="0" applyFill="1" applyBorder="1" applyAlignment="1">
      <alignment horizontal="right"/>
    </xf>
    <xf numFmtId="0" fontId="0" fillId="14" borderId="18" xfId="0" applyFill="1" applyBorder="1" applyAlignment="1">
      <alignment horizontal="right"/>
    </xf>
    <xf numFmtId="0" fontId="0" fillId="14" borderId="0" xfId="0" applyFill="1" applyBorder="1" applyAlignment="1">
      <alignment horizontal="right"/>
    </xf>
    <xf numFmtId="0" fontId="0" fillId="14" borderId="16" xfId="0" applyFill="1" applyBorder="1" applyAlignment="1">
      <alignment horizontal="right"/>
    </xf>
    <xf numFmtId="0" fontId="0" fillId="14" borderId="17" xfId="0" applyFill="1" applyBorder="1" applyAlignment="1">
      <alignment horizontal="right"/>
    </xf>
    <xf numFmtId="0" fontId="0" fillId="15" borderId="26" xfId="0" applyFill="1" applyBorder="1" applyAlignment="1">
      <alignment horizontal="right"/>
    </xf>
    <xf numFmtId="0" fontId="0" fillId="15" borderId="11" xfId="0" applyFill="1" applyBorder="1" applyAlignment="1">
      <alignment horizontal="right"/>
    </xf>
    <xf numFmtId="0" fontId="0" fillId="15" borderId="12" xfId="0" applyFill="1" applyBorder="1" applyAlignment="1">
      <alignment horizontal="right"/>
    </xf>
    <xf numFmtId="0" fontId="0" fillId="15" borderId="29" xfId="0" applyFill="1" applyBorder="1" applyAlignment="1">
      <alignment horizontal="right"/>
    </xf>
    <xf numFmtId="0" fontId="0" fillId="16" borderId="18" xfId="0" applyFill="1" applyBorder="1" applyAlignment="1">
      <alignment horizontal="right"/>
    </xf>
    <xf numFmtId="0" fontId="0" fillId="16" borderId="0" xfId="0" applyFill="1" applyBorder="1" applyAlignment="1">
      <alignment horizontal="right"/>
    </xf>
    <xf numFmtId="0" fontId="0" fillId="16" borderId="16" xfId="0" applyFill="1" applyBorder="1" applyAlignment="1">
      <alignment horizontal="right"/>
    </xf>
    <xf numFmtId="0" fontId="0" fillId="16" borderId="17" xfId="0" applyFill="1" applyBorder="1" applyAlignment="1">
      <alignment horizontal="right"/>
    </xf>
    <xf numFmtId="0" fontId="0" fillId="2" borderId="0" xfId="0" applyNumberFormat="1" applyFont="1"/>
    <xf numFmtId="0" fontId="0" fillId="2" borderId="0" xfId="0" applyNumberFormat="1" applyFont="1" applyAlignment="1">
      <alignment horizontal="center"/>
    </xf>
    <xf numFmtId="0" fontId="0" fillId="2" borderId="0" xfId="0" applyNumberFormat="1" applyFont="1" applyAlignment="1">
      <alignment horizontal="center" vertical="top"/>
    </xf>
    <xf numFmtId="0" fontId="32" fillId="2" borderId="0" xfId="1" applyNumberFormat="1"/>
    <xf numFmtId="14" fontId="0" fillId="2" borderId="30" xfId="0" applyNumberFormat="1" applyFill="1" applyBorder="1" applyProtection="1">
      <protection locked="0"/>
    </xf>
    <xf numFmtId="0" fontId="22" fillId="2" borderId="0" xfId="0" applyNumberFormat="1" applyFont="1" applyBorder="1" applyAlignment="1">
      <alignment horizontal="right" vertical="top"/>
    </xf>
    <xf numFmtId="0" fontId="22" fillId="2" borderId="0" xfId="0" applyNumberFormat="1" applyFont="1" applyBorder="1" applyAlignment="1">
      <alignment horizontal="right" vertical="top" wrapText="1"/>
    </xf>
    <xf numFmtId="0" fontId="0" fillId="6" borderId="31" xfId="0" applyNumberFormat="1" applyFill="1" applyBorder="1" applyAlignment="1">
      <alignment horizontal="center" wrapText="1"/>
    </xf>
    <xf numFmtId="0" fontId="0" fillId="6" borderId="32" xfId="0" applyNumberFormat="1" applyFill="1" applyBorder="1" applyAlignment="1">
      <alignment horizontal="center" wrapText="1"/>
    </xf>
    <xf numFmtId="0" fontId="0" fillId="6" borderId="25" xfId="0" applyNumberFormat="1" applyFill="1" applyBorder="1" applyAlignment="1">
      <alignment horizontal="center" wrapText="1"/>
    </xf>
    <xf numFmtId="0" fontId="3" fillId="18" borderId="0" xfId="0" applyNumberFormat="1" applyFont="1" applyFill="1" applyAlignment="1">
      <alignment horizontal="center"/>
    </xf>
    <xf numFmtId="0" fontId="2" fillId="3" borderId="33" xfId="0" applyNumberFormat="1" applyFont="1" applyFill="1" applyBorder="1" applyAlignment="1">
      <alignment horizontal="left" wrapText="1"/>
    </xf>
    <xf numFmtId="0" fontId="0" fillId="2" borderId="34" xfId="0" applyNumberFormat="1" applyBorder="1" applyAlignment="1">
      <alignment wrapText="1"/>
    </xf>
    <xf numFmtId="0" fontId="0" fillId="2" borderId="35" xfId="0" applyNumberFormat="1" applyBorder="1" applyAlignment="1">
      <alignment wrapText="1"/>
    </xf>
    <xf numFmtId="0" fontId="0" fillId="5" borderId="36" xfId="0" applyNumberFormat="1" applyFill="1" applyBorder="1" applyAlignment="1">
      <alignment horizontal="center" wrapText="1"/>
    </xf>
    <xf numFmtId="14" fontId="21" fillId="3" borderId="0" xfId="0" applyNumberFormat="1" applyFont="1" applyFill="1" applyAlignment="1" applyProtection="1">
      <protection locked="0"/>
    </xf>
    <xf numFmtId="0" fontId="21" fillId="2" borderId="0" xfId="0" applyNumberFormat="1" applyFont="1" applyAlignment="1"/>
    <xf numFmtId="0" fontId="0" fillId="6" borderId="31" xfId="0" applyNumberFormat="1" applyFill="1" applyBorder="1" applyAlignment="1">
      <alignment wrapText="1"/>
    </xf>
    <xf numFmtId="0" fontId="0" fillId="6" borderId="32" xfId="0" applyNumberFormat="1" applyFill="1" applyBorder="1" applyAlignment="1">
      <alignment wrapText="1"/>
    </xf>
    <xf numFmtId="0" fontId="0" fillId="6" borderId="23" xfId="0" applyNumberFormat="1" applyFill="1" applyBorder="1" applyAlignment="1">
      <alignment wrapText="1"/>
    </xf>
    <xf numFmtId="0" fontId="0" fillId="6" borderId="36" xfId="0" applyNumberFormat="1" applyFill="1" applyBorder="1" applyAlignment="1">
      <alignment wrapText="1"/>
    </xf>
    <xf numFmtId="0" fontId="0" fillId="5" borderId="12" xfId="0" applyNumberFormat="1" applyFill="1" applyBorder="1" applyAlignment="1">
      <alignment vertical="top" wrapText="1"/>
    </xf>
    <xf numFmtId="0" fontId="0" fillId="5" borderId="23" xfId="0" applyNumberFormat="1" applyFill="1" applyBorder="1" applyAlignment="1">
      <alignment wrapText="1"/>
    </xf>
    <xf numFmtId="0" fontId="0" fillId="5" borderId="16" xfId="0" applyNumberFormat="1" applyFill="1" applyBorder="1" applyAlignment="1">
      <alignment wrapText="1"/>
    </xf>
    <xf numFmtId="0" fontId="0" fillId="5" borderId="36" xfId="0" applyNumberFormat="1" applyFill="1" applyBorder="1" applyAlignment="1">
      <alignment wrapText="1"/>
    </xf>
    <xf numFmtId="0" fontId="0" fillId="5" borderId="15" xfId="0" applyNumberFormat="1" applyFill="1" applyBorder="1" applyAlignment="1">
      <alignment wrapText="1"/>
    </xf>
    <xf numFmtId="0" fontId="0" fillId="5" borderId="24" xfId="0" applyNumberFormat="1" applyFill="1" applyBorder="1" applyAlignment="1">
      <alignment wrapText="1"/>
    </xf>
    <xf numFmtId="0" fontId="3" fillId="19" borderId="37" xfId="0" applyFont="1" applyFill="1" applyBorder="1" applyAlignment="1">
      <alignment horizontal="center"/>
    </xf>
    <xf numFmtId="0" fontId="3" fillId="19" borderId="38" xfId="0" applyNumberFormat="1" applyFont="1" applyFill="1" applyBorder="1" applyAlignment="1">
      <alignment horizontal="center"/>
    </xf>
    <xf numFmtId="0" fontId="3" fillId="19" borderId="39" xfId="0" applyNumberFormat="1" applyFont="1" applyFill="1" applyBorder="1" applyAlignment="1">
      <alignment horizontal="center"/>
    </xf>
    <xf numFmtId="0" fontId="28" fillId="12" borderId="43" xfId="0" applyFont="1" applyFill="1" applyBorder="1" applyAlignment="1">
      <alignment horizontal="center"/>
    </xf>
    <xf numFmtId="0" fontId="0" fillId="2" borderId="41" xfId="0" applyNumberFormat="1" applyBorder="1" applyAlignment="1">
      <alignment horizontal="center"/>
    </xf>
    <xf numFmtId="0" fontId="28" fillId="12" borderId="42" xfId="0" applyFont="1" applyFill="1" applyBorder="1" applyAlignment="1">
      <alignment horizontal="center"/>
    </xf>
    <xf numFmtId="0" fontId="0" fillId="2" borderId="44" xfId="0" applyNumberFormat="1" applyBorder="1" applyAlignment="1">
      <alignment horizontal="center"/>
    </xf>
    <xf numFmtId="0" fontId="3" fillId="8" borderId="38" xfId="0" applyFont="1" applyFill="1" applyBorder="1" applyAlignment="1">
      <alignment horizontal="center"/>
    </xf>
    <xf numFmtId="0" fontId="28" fillId="8" borderId="40" xfId="0" applyFont="1" applyFill="1" applyBorder="1" applyAlignment="1">
      <alignment horizontal="center"/>
    </xf>
    <xf numFmtId="0" fontId="28" fillId="8" borderId="42" xfId="0" applyFont="1" applyFill="1" applyBorder="1" applyAlignment="1">
      <alignment horizontal="center"/>
    </xf>
    <xf numFmtId="0" fontId="0" fillId="2" borderId="40" xfId="0" applyNumberFormat="1" applyBorder="1" applyAlignment="1">
      <alignment horizontal="center"/>
    </xf>
    <xf numFmtId="0" fontId="3" fillId="10" borderId="37" xfId="0" applyFont="1" applyFill="1" applyBorder="1" applyAlignment="1">
      <alignment horizontal="center"/>
    </xf>
    <xf numFmtId="0" fontId="3" fillId="10" borderId="38" xfId="0" applyFont="1" applyFill="1" applyBorder="1" applyAlignment="1">
      <alignment horizontal="center"/>
    </xf>
    <xf numFmtId="0" fontId="3" fillId="10" borderId="39" xfId="0" applyFont="1" applyFill="1" applyBorder="1" applyAlignment="1">
      <alignment horizontal="center"/>
    </xf>
    <xf numFmtId="0" fontId="19" fillId="2" borderId="40" xfId="0" applyFont="1" applyBorder="1" applyAlignment="1">
      <alignment horizontal="center"/>
    </xf>
    <xf numFmtId="0" fontId="19" fillId="2" borderId="42" xfId="0" applyFont="1" applyBorder="1" applyAlignment="1">
      <alignment horizontal="center"/>
    </xf>
    <xf numFmtId="0" fontId="28" fillId="10" borderId="43" xfId="0" applyFont="1" applyFill="1" applyBorder="1" applyAlignment="1">
      <alignment horizontal="center"/>
    </xf>
    <xf numFmtId="0" fontId="28" fillId="10" borderId="42" xfId="0" applyFont="1" applyFill="1" applyBorder="1" applyAlignment="1">
      <alignment horizontal="center"/>
    </xf>
    <xf numFmtId="0" fontId="0" fillId="9" borderId="37" xfId="0" applyFill="1" applyBorder="1" applyAlignment="1">
      <alignment horizontal="center"/>
    </xf>
    <xf numFmtId="0" fontId="0" fillId="9" borderId="38" xfId="0" applyFill="1" applyBorder="1" applyAlignment="1">
      <alignment horizontal="center"/>
    </xf>
    <xf numFmtId="0" fontId="0" fillId="9" borderId="39" xfId="0" applyFill="1" applyBorder="1" applyAlignment="1">
      <alignment horizontal="center"/>
    </xf>
    <xf numFmtId="0" fontId="19" fillId="9" borderId="43" xfId="0" applyFont="1" applyFill="1" applyBorder="1" applyAlignment="1">
      <alignment horizontal="center"/>
    </xf>
    <xf numFmtId="0" fontId="19" fillId="9" borderId="42" xfId="0" applyFont="1" applyFill="1" applyBorder="1" applyAlignment="1">
      <alignment horizontal="center"/>
    </xf>
    <xf numFmtId="0" fontId="0" fillId="2" borderId="38" xfId="0" applyBorder="1" applyAlignment="1">
      <alignment horizontal="center"/>
    </xf>
    <xf numFmtId="0" fontId="0" fillId="2" borderId="0" xfId="0" applyNumberFormat="1" applyAlignment="1">
      <alignment wrapText="1"/>
    </xf>
    <xf numFmtId="0" fontId="0" fillId="2" borderId="0" xfId="0" applyNumberFormat="1" applyAlignment="1"/>
  </cellXfs>
  <cellStyles count="2">
    <cellStyle name="ハイパーリンク" xfId="1" builtinId="8"/>
    <cellStyle name="標準" xfId="0" builtinId="0"/>
  </cellStyles>
  <dxfs count="27">
    <dxf>
      <font>
        <condense val="0"/>
        <extend val="0"/>
        <color indexed="9"/>
      </font>
      <fill>
        <patternFill>
          <bgColor indexed="12"/>
        </patternFill>
      </fill>
    </dxf>
    <dxf>
      <font>
        <condense val="0"/>
        <extend val="0"/>
        <color indexed="9"/>
      </font>
      <fill>
        <patternFill>
          <bgColor indexed="8"/>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indexed="9"/>
      </font>
      <fill>
        <patternFill>
          <bgColor indexed="23"/>
        </patternFill>
      </fill>
    </dxf>
    <dxf>
      <font>
        <condense val="0"/>
        <extend val="0"/>
        <color indexed="43"/>
      </font>
      <fill>
        <patternFill>
          <bgColor indexed="53"/>
        </patternFill>
      </fill>
    </dxf>
    <dxf>
      <font>
        <condense val="0"/>
        <extend val="0"/>
        <color indexed="9"/>
      </font>
      <fill>
        <patternFill>
          <bgColor indexed="12"/>
        </patternFill>
      </fill>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11"/>
      </font>
    </dxf>
    <dxf>
      <font>
        <condense val="0"/>
        <extend val="0"/>
        <color indexed="41"/>
      </font>
    </dxf>
    <dxf>
      <font>
        <condense val="0"/>
        <extend val="0"/>
        <color indexed="43"/>
      </font>
      <fill>
        <patternFill>
          <bgColor indexed="8"/>
        </patternFill>
      </fill>
    </dxf>
    <dxf>
      <fill>
        <patternFill>
          <bgColor indexed="48"/>
        </patternFill>
      </fill>
    </dxf>
    <dxf>
      <fill>
        <patternFill>
          <bgColor indexed="14"/>
        </patternFill>
      </fill>
    </dxf>
    <dxf>
      <fill>
        <patternFill>
          <bgColor indexed="22"/>
        </patternFill>
      </fill>
    </dxf>
    <dxf>
      <fill>
        <patternFill>
          <bgColor indexed="40"/>
        </patternFill>
      </fill>
    </dxf>
    <dxf>
      <fill>
        <patternFill>
          <bgColor indexed="22"/>
        </patternFill>
      </fill>
    </dxf>
    <dxf>
      <font>
        <condense val="0"/>
        <extend val="0"/>
        <color indexed="8"/>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5" Type="http://schemas.openxmlformats.org/officeDocument/2006/relationships/image" Target="../media/image8.emf"/><Relationship Id="rId4"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5" Type="http://schemas.openxmlformats.org/officeDocument/2006/relationships/image" Target="../media/image13.emf"/><Relationship Id="rId4" Type="http://schemas.openxmlformats.org/officeDocument/2006/relationships/image" Target="../media/image1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4.emf"/><Relationship Id="rId6" Type="http://schemas.openxmlformats.org/officeDocument/2006/relationships/image" Target="../media/image19.emf"/><Relationship Id="rId5" Type="http://schemas.openxmlformats.org/officeDocument/2006/relationships/image" Target="../media/image18.emf"/><Relationship Id="rId4" Type="http://schemas.openxmlformats.org/officeDocument/2006/relationships/image" Target="../media/image1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2.emf"/><Relationship Id="rId2" Type="http://schemas.openxmlformats.org/officeDocument/2006/relationships/image" Target="../media/image21.emf"/><Relationship Id="rId1" Type="http://schemas.openxmlformats.org/officeDocument/2006/relationships/image" Target="../media/image20.emf"/><Relationship Id="rId6" Type="http://schemas.openxmlformats.org/officeDocument/2006/relationships/image" Target="../media/image25.emf"/><Relationship Id="rId5" Type="http://schemas.openxmlformats.org/officeDocument/2006/relationships/image" Target="../media/image24.emf"/><Relationship Id="rId4" Type="http://schemas.openxmlformats.org/officeDocument/2006/relationships/image" Target="../media/image23.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28.emf"/><Relationship Id="rId2" Type="http://schemas.openxmlformats.org/officeDocument/2006/relationships/image" Target="../media/image27.emf"/><Relationship Id="rId1" Type="http://schemas.openxmlformats.org/officeDocument/2006/relationships/image" Target="../media/image26.emf"/><Relationship Id="rId5" Type="http://schemas.openxmlformats.org/officeDocument/2006/relationships/image" Target="../media/image30.emf"/><Relationship Id="rId4" Type="http://schemas.openxmlformats.org/officeDocument/2006/relationships/image" Target="../media/image29.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33.emf"/><Relationship Id="rId2" Type="http://schemas.openxmlformats.org/officeDocument/2006/relationships/image" Target="../media/image32.emf"/><Relationship Id="rId1" Type="http://schemas.openxmlformats.org/officeDocument/2006/relationships/image" Target="../media/image31.emf"/><Relationship Id="rId5" Type="http://schemas.openxmlformats.org/officeDocument/2006/relationships/image" Target="../media/image35.emf"/><Relationship Id="rId4" Type="http://schemas.openxmlformats.org/officeDocument/2006/relationships/image" Target="../media/image34.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38.emf"/><Relationship Id="rId2" Type="http://schemas.openxmlformats.org/officeDocument/2006/relationships/image" Target="../media/image37.emf"/><Relationship Id="rId1" Type="http://schemas.openxmlformats.org/officeDocument/2006/relationships/image" Target="../media/image36.emf"/><Relationship Id="rId5" Type="http://schemas.openxmlformats.org/officeDocument/2006/relationships/image" Target="../media/image40.emf"/><Relationship Id="rId4" Type="http://schemas.openxmlformats.org/officeDocument/2006/relationships/image" Target="../media/image39.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43.emf"/><Relationship Id="rId2" Type="http://schemas.openxmlformats.org/officeDocument/2006/relationships/image" Target="../media/image42.emf"/><Relationship Id="rId1" Type="http://schemas.openxmlformats.org/officeDocument/2006/relationships/image" Target="../media/image41.emf"/><Relationship Id="rId6" Type="http://schemas.openxmlformats.org/officeDocument/2006/relationships/image" Target="../media/image46.emf"/><Relationship Id="rId5" Type="http://schemas.openxmlformats.org/officeDocument/2006/relationships/image" Target="../media/image45.emf"/><Relationship Id="rId4" Type="http://schemas.openxmlformats.org/officeDocument/2006/relationships/image" Target="../media/image44.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49.emf"/><Relationship Id="rId2" Type="http://schemas.openxmlformats.org/officeDocument/2006/relationships/image" Target="../media/image48.emf"/><Relationship Id="rId1" Type="http://schemas.openxmlformats.org/officeDocument/2006/relationships/image" Target="../media/image47.emf"/><Relationship Id="rId5" Type="http://schemas.openxmlformats.org/officeDocument/2006/relationships/image" Target="../media/image51.emf"/><Relationship Id="rId4" Type="http://schemas.openxmlformats.org/officeDocument/2006/relationships/image" Target="../media/image50.emf"/></Relationships>
</file>

<file path=xl/drawings/drawing1.xml><?xml version="1.0" encoding="utf-8"?>
<xdr:wsDr xmlns:xdr="http://schemas.openxmlformats.org/drawingml/2006/spreadsheetDrawing" xmlns:a="http://schemas.openxmlformats.org/drawingml/2006/main">
  <xdr:twoCellAnchor editAs="oneCell">
    <xdr:from>
      <xdr:col>7</xdr:col>
      <xdr:colOff>38100</xdr:colOff>
      <xdr:row>22</xdr:row>
      <xdr:rowOff>190500</xdr:rowOff>
    </xdr:from>
    <xdr:to>
      <xdr:col>13</xdr:col>
      <xdr:colOff>276225</xdr:colOff>
      <xdr:row>39</xdr:row>
      <xdr:rowOff>47625</xdr:rowOff>
    </xdr:to>
    <xdr:pic>
      <xdr:nvPicPr>
        <xdr:cNvPr id="1340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3775" y="4191000"/>
          <a:ext cx="3095625" cy="309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4</xdr:row>
      <xdr:rowOff>76200</xdr:rowOff>
    </xdr:from>
    <xdr:to>
      <xdr:col>13</xdr:col>
      <xdr:colOff>352425</xdr:colOff>
      <xdr:row>11</xdr:row>
      <xdr:rowOff>142875</xdr:rowOff>
    </xdr:to>
    <xdr:pic>
      <xdr:nvPicPr>
        <xdr:cNvPr id="13406"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2100" y="790575"/>
          <a:ext cx="13335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333375</xdr:colOff>
      <xdr:row>13</xdr:row>
      <xdr:rowOff>66675</xdr:rowOff>
    </xdr:from>
    <xdr:to>
      <xdr:col>13</xdr:col>
      <xdr:colOff>390525</xdr:colOff>
      <xdr:row>22</xdr:row>
      <xdr:rowOff>171450</xdr:rowOff>
    </xdr:to>
    <xdr:pic>
      <xdr:nvPicPr>
        <xdr:cNvPr id="13407"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81550" y="2390775"/>
          <a:ext cx="1962150"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190500</xdr:rowOff>
        </xdr:from>
        <xdr:to>
          <xdr:col>1</xdr:col>
          <xdr:colOff>981075</xdr:colOff>
          <xdr:row>4</xdr:row>
          <xdr:rowOff>1181100</xdr:rowOff>
        </xdr:to>
        <xdr:sp macro="" textlink="">
          <xdr:nvSpPr>
            <xdr:cNvPr id="11265" name="Object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4</xdr:row>
          <xdr:rowOff>66675</xdr:rowOff>
        </xdr:from>
        <xdr:to>
          <xdr:col>2</xdr:col>
          <xdr:colOff>1209675</xdr:colOff>
          <xdr:row>4</xdr:row>
          <xdr:rowOff>1276350</xdr:rowOff>
        </xdr:to>
        <xdr:sp macro="" textlink="">
          <xdr:nvSpPr>
            <xdr:cNvPr id="11266" name="Object 2"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1000125</xdr:colOff>
          <xdr:row>7</xdr:row>
          <xdr:rowOff>228600</xdr:rowOff>
        </xdr:to>
        <xdr:sp macro="" textlink="">
          <xdr:nvSpPr>
            <xdr:cNvPr id="11267" name="Object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323850</xdr:rowOff>
        </xdr:from>
        <xdr:to>
          <xdr:col>2</xdr:col>
          <xdr:colOff>0</xdr:colOff>
          <xdr:row>7</xdr:row>
          <xdr:rowOff>1533525</xdr:rowOff>
        </xdr:to>
        <xdr:sp macro="" textlink="">
          <xdr:nvSpPr>
            <xdr:cNvPr id="11268" name="Object 4"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142875</xdr:rowOff>
        </xdr:from>
        <xdr:to>
          <xdr:col>1</xdr:col>
          <xdr:colOff>1000125</xdr:colOff>
          <xdr:row>9</xdr:row>
          <xdr:rowOff>9525</xdr:rowOff>
        </xdr:to>
        <xdr:sp macro="" textlink="">
          <xdr:nvSpPr>
            <xdr:cNvPr id="11269" name="Object 5"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95250</xdr:rowOff>
        </xdr:from>
        <xdr:to>
          <xdr:col>2</xdr:col>
          <xdr:colOff>19050</xdr:colOff>
          <xdr:row>10</xdr:row>
          <xdr:rowOff>38100</xdr:rowOff>
        </xdr:to>
        <xdr:sp macro="" textlink="">
          <xdr:nvSpPr>
            <xdr:cNvPr id="11270" name="Object 6"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990600</xdr:colOff>
          <xdr:row>5</xdr:row>
          <xdr:rowOff>1000125</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1000125</xdr:colOff>
          <xdr:row>7</xdr:row>
          <xdr:rowOff>38100</xdr:rowOff>
        </xdr:to>
        <xdr:sp macro="" textlink="">
          <xdr:nvSpPr>
            <xdr:cNvPr id="12290" name="Object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1000125</xdr:colOff>
          <xdr:row>7</xdr:row>
          <xdr:rowOff>1209675</xdr:rowOff>
        </xdr:to>
        <xdr:sp macro="" textlink="">
          <xdr:nvSpPr>
            <xdr:cNvPr id="12291" name="Object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1000125</xdr:colOff>
          <xdr:row>8</xdr:row>
          <xdr:rowOff>1209675</xdr:rowOff>
        </xdr:to>
        <xdr:sp macro="" textlink="">
          <xdr:nvSpPr>
            <xdr:cNvPr id="12292" name="Object 4" hidden="1">
              <a:extLst>
                <a:ext uri="{63B3BB69-23CF-44E3-9099-C40C66FF867C}">
                  <a14:compatExt spid="_x0000_s12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1000125</xdr:colOff>
          <xdr:row>10</xdr:row>
          <xdr:rowOff>104775</xdr:rowOff>
        </xdr:to>
        <xdr:sp macro="" textlink="">
          <xdr:nvSpPr>
            <xdr:cNvPr id="12293" name="Object 5" hidden="1">
              <a:extLst>
                <a:ext uri="{63B3BB69-23CF-44E3-9099-C40C66FF867C}">
                  <a14:compatExt spid="_x0000_s1229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28</xdr:row>
      <xdr:rowOff>152400</xdr:rowOff>
    </xdr:from>
    <xdr:to>
      <xdr:col>7</xdr:col>
      <xdr:colOff>104775</xdr:colOff>
      <xdr:row>42</xdr:row>
      <xdr:rowOff>171450</xdr:rowOff>
    </xdr:to>
    <xdr:pic>
      <xdr:nvPicPr>
        <xdr:cNvPr id="1770"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4905375"/>
          <a:ext cx="2562225"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419100</xdr:colOff>
      <xdr:row>30</xdr:row>
      <xdr:rowOff>0</xdr:rowOff>
    </xdr:from>
    <xdr:to>
      <xdr:col>14</xdr:col>
      <xdr:colOff>219075</xdr:colOff>
      <xdr:row>39</xdr:row>
      <xdr:rowOff>152400</xdr:rowOff>
    </xdr:to>
    <xdr:pic>
      <xdr:nvPicPr>
        <xdr:cNvPr id="1771"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90900" y="5114925"/>
          <a:ext cx="1962150"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990600</xdr:colOff>
          <xdr:row>5</xdr:row>
          <xdr:rowOff>0</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1000125</xdr:colOff>
          <xdr:row>5</xdr:row>
          <xdr:rowOff>1209675</xdr:rowOff>
        </xdr:to>
        <xdr:sp macro="" textlink="">
          <xdr:nvSpPr>
            <xdr:cNvPr id="4099" name="Object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1000125</xdr:colOff>
          <xdr:row>6</xdr:row>
          <xdr:rowOff>1209675</xdr:rowOff>
        </xdr:to>
        <xdr:sp macro="" textlink="">
          <xdr:nvSpPr>
            <xdr:cNvPr id="4100" name="Object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1000125</xdr:colOff>
          <xdr:row>7</xdr:row>
          <xdr:rowOff>1209675</xdr:rowOff>
        </xdr:to>
        <xdr:sp macro="" textlink="">
          <xdr:nvSpPr>
            <xdr:cNvPr id="4101" name="Object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1000125</xdr:colOff>
          <xdr:row>9</xdr:row>
          <xdr:rowOff>0</xdr:rowOff>
        </xdr:to>
        <xdr:sp macro="" textlink="">
          <xdr:nvSpPr>
            <xdr:cNvPr id="4102" name="Object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xdr:row>
          <xdr:rowOff>238125</xdr:rowOff>
        </xdr:from>
        <xdr:to>
          <xdr:col>1</xdr:col>
          <xdr:colOff>1000125</xdr:colOff>
          <xdr:row>3</xdr:row>
          <xdr:rowOff>1238250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xdr:row>
          <xdr:rowOff>28575</xdr:rowOff>
        </xdr:from>
        <xdr:to>
          <xdr:col>1</xdr:col>
          <xdr:colOff>990600</xdr:colOff>
          <xdr:row>5</xdr:row>
          <xdr:rowOff>9525</xdr:rowOff>
        </xdr:to>
        <xdr:sp macro="" textlink="">
          <xdr:nvSpPr>
            <xdr:cNvPr id="5122" name="Object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xdr:row>
          <xdr:rowOff>38100</xdr:rowOff>
        </xdr:from>
        <xdr:to>
          <xdr:col>1</xdr:col>
          <xdr:colOff>981075</xdr:colOff>
          <xdr:row>6</xdr:row>
          <xdr:rowOff>85725</xdr:rowOff>
        </xdr:to>
        <xdr:sp macro="" textlink="">
          <xdr:nvSpPr>
            <xdr:cNvPr id="5123" name="Object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133350</xdr:rowOff>
        </xdr:from>
        <xdr:to>
          <xdr:col>1</xdr:col>
          <xdr:colOff>1009650</xdr:colOff>
          <xdr:row>7</xdr:row>
          <xdr:rowOff>47625</xdr:rowOff>
        </xdr:to>
        <xdr:sp macro="" textlink="">
          <xdr:nvSpPr>
            <xdr:cNvPr id="5124" name="Object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161925</xdr:rowOff>
        </xdr:from>
        <xdr:to>
          <xdr:col>1</xdr:col>
          <xdr:colOff>1000125</xdr:colOff>
          <xdr:row>8</xdr:row>
          <xdr:rowOff>9525</xdr:rowOff>
        </xdr:to>
        <xdr:sp macro="" textlink="">
          <xdr:nvSpPr>
            <xdr:cNvPr id="5125" name="Object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1000125</xdr:colOff>
          <xdr:row>3</xdr:row>
          <xdr:rowOff>552450</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600075</xdr:rowOff>
        </xdr:from>
        <xdr:to>
          <xdr:col>2</xdr:col>
          <xdr:colOff>0</xdr:colOff>
          <xdr:row>3</xdr:row>
          <xdr:rowOff>1600200</xdr:rowOff>
        </xdr:to>
        <xdr:sp macro="" textlink="">
          <xdr:nvSpPr>
            <xdr:cNvPr id="6146" name="Object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1000125</xdr:colOff>
          <xdr:row>4</xdr:row>
          <xdr:rowOff>1209675</xdr:rowOff>
        </xdr:to>
        <xdr:sp macro="" textlink="">
          <xdr:nvSpPr>
            <xdr:cNvPr id="6147" name="Object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xdr:row>
          <xdr:rowOff>1238250</xdr:rowOff>
        </xdr:from>
        <xdr:to>
          <xdr:col>1</xdr:col>
          <xdr:colOff>990600</xdr:colOff>
          <xdr:row>6</xdr:row>
          <xdr:rowOff>57150</xdr:rowOff>
        </xdr:to>
        <xdr:sp macro="" textlink="">
          <xdr:nvSpPr>
            <xdr:cNvPr id="6148" name="Object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47625</xdr:rowOff>
        </xdr:from>
        <xdr:to>
          <xdr:col>1</xdr:col>
          <xdr:colOff>1000125</xdr:colOff>
          <xdr:row>6</xdr:row>
          <xdr:rowOff>1257300</xdr:rowOff>
        </xdr:to>
        <xdr:sp macro="" textlink="">
          <xdr:nvSpPr>
            <xdr:cNvPr id="6149" name="Object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1000125</xdr:colOff>
          <xdr:row>8</xdr:row>
          <xdr:rowOff>28575</xdr:rowOff>
        </xdr:to>
        <xdr:sp macro="" textlink="">
          <xdr:nvSpPr>
            <xdr:cNvPr id="6150" name="Object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123825</xdr:rowOff>
        </xdr:from>
        <xdr:to>
          <xdr:col>1</xdr:col>
          <xdr:colOff>990600</xdr:colOff>
          <xdr:row>3</xdr:row>
          <xdr:rowOff>1123950</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923925</xdr:colOff>
          <xdr:row>2</xdr:row>
          <xdr:rowOff>266700</xdr:rowOff>
        </xdr:from>
        <xdr:to>
          <xdr:col>2</xdr:col>
          <xdr:colOff>1924050</xdr:colOff>
          <xdr:row>3</xdr:row>
          <xdr:rowOff>1114425</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1000125</xdr:colOff>
          <xdr:row>7</xdr:row>
          <xdr:rowOff>76200</xdr:rowOff>
        </xdr:to>
        <xdr:sp macro="" textlink="">
          <xdr:nvSpPr>
            <xdr:cNvPr id="7171" name="Object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7</xdr:row>
          <xdr:rowOff>76200</xdr:rowOff>
        </xdr:from>
        <xdr:to>
          <xdr:col>1</xdr:col>
          <xdr:colOff>990600</xdr:colOff>
          <xdr:row>7</xdr:row>
          <xdr:rowOff>1285875</xdr:rowOff>
        </xdr:to>
        <xdr:sp macro="" textlink="">
          <xdr:nvSpPr>
            <xdr:cNvPr id="7172" name="Object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1000125</xdr:colOff>
          <xdr:row>9</xdr:row>
          <xdr:rowOff>47625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28575</xdr:rowOff>
        </xdr:from>
        <xdr:to>
          <xdr:col>1</xdr:col>
          <xdr:colOff>1000125</xdr:colOff>
          <xdr:row>10</xdr:row>
          <xdr:rowOff>47625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xdr:row>
          <xdr:rowOff>142875</xdr:rowOff>
        </xdr:from>
        <xdr:to>
          <xdr:col>1</xdr:col>
          <xdr:colOff>1009650</xdr:colOff>
          <xdr:row>4</xdr:row>
          <xdr:rowOff>1143000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1000125</xdr:colOff>
          <xdr:row>6</xdr:row>
          <xdr:rowOff>9525</xdr:rowOff>
        </xdr:to>
        <xdr:sp macro="" textlink="">
          <xdr:nvSpPr>
            <xdr:cNvPr id="8194" name="Object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47625</xdr:rowOff>
        </xdr:from>
        <xdr:to>
          <xdr:col>1</xdr:col>
          <xdr:colOff>1000125</xdr:colOff>
          <xdr:row>6</xdr:row>
          <xdr:rowOff>1257300</xdr:rowOff>
        </xdr:to>
        <xdr:sp macro="" textlink="">
          <xdr:nvSpPr>
            <xdr:cNvPr id="8195" name="Object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19050</xdr:rowOff>
        </xdr:from>
        <xdr:to>
          <xdr:col>1</xdr:col>
          <xdr:colOff>1000125</xdr:colOff>
          <xdr:row>7</xdr:row>
          <xdr:rowOff>1228725</xdr:rowOff>
        </xdr:to>
        <xdr:sp macro="" textlink="">
          <xdr:nvSpPr>
            <xdr:cNvPr id="8196" name="Object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1000125</xdr:colOff>
          <xdr:row>9</xdr:row>
          <xdr:rowOff>9525</xdr:rowOff>
        </xdr:to>
        <xdr:sp macro="" textlink="">
          <xdr:nvSpPr>
            <xdr:cNvPr id="8197" name="Object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66675</xdr:rowOff>
        </xdr:from>
        <xdr:to>
          <xdr:col>1</xdr:col>
          <xdr:colOff>990600</xdr:colOff>
          <xdr:row>4</xdr:row>
          <xdr:rowOff>1066800</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1000125</xdr:colOff>
          <xdr:row>6</xdr:row>
          <xdr:rowOff>76200</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xdr:row>
          <xdr:rowOff>66675</xdr:rowOff>
        </xdr:from>
        <xdr:to>
          <xdr:col>1</xdr:col>
          <xdr:colOff>1028700</xdr:colOff>
          <xdr:row>6</xdr:row>
          <xdr:rowOff>1276350</xdr:rowOff>
        </xdr:to>
        <xdr:sp macro="" textlink="">
          <xdr:nvSpPr>
            <xdr:cNvPr id="9219" name="Object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1304925</xdr:rowOff>
        </xdr:from>
        <xdr:to>
          <xdr:col>1</xdr:col>
          <xdr:colOff>1009650</xdr:colOff>
          <xdr:row>8</xdr:row>
          <xdr:rowOff>0</xdr:rowOff>
        </xdr:to>
        <xdr:sp macro="" textlink="">
          <xdr:nvSpPr>
            <xdr:cNvPr id="9220" name="Object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1000125</xdr:colOff>
          <xdr:row>8</xdr:row>
          <xdr:rowOff>1209675</xdr:rowOff>
        </xdr:to>
        <xdr:sp macro="" textlink="">
          <xdr:nvSpPr>
            <xdr:cNvPr id="9221" name="Object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1000125</xdr:colOff>
          <xdr:row>4</xdr:row>
          <xdr:rowOff>1209675</xdr:rowOff>
        </xdr:to>
        <xdr:sp macro="" textlink="">
          <xdr:nvSpPr>
            <xdr:cNvPr id="10241" name="Object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1000125</xdr:colOff>
          <xdr:row>6</xdr:row>
          <xdr:rowOff>142875</xdr:rowOff>
        </xdr:to>
        <xdr:sp macro="" textlink="">
          <xdr:nvSpPr>
            <xdr:cNvPr id="10242" name="Object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152400</xdr:rowOff>
        </xdr:from>
        <xdr:to>
          <xdr:col>1</xdr:col>
          <xdr:colOff>1009650</xdr:colOff>
          <xdr:row>6</xdr:row>
          <xdr:rowOff>1362075</xdr:rowOff>
        </xdr:to>
        <xdr:sp macro="" textlink="">
          <xdr:nvSpPr>
            <xdr:cNvPr id="10243" name="Object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1000125</xdr:colOff>
          <xdr:row>7</xdr:row>
          <xdr:rowOff>1209675</xdr:rowOff>
        </xdr:to>
        <xdr:sp macro="" textlink="">
          <xdr:nvSpPr>
            <xdr:cNvPr id="10244" name="Object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1000125</xdr:colOff>
          <xdr:row>8</xdr:row>
          <xdr:rowOff>1209675</xdr:rowOff>
        </xdr:to>
        <xdr:sp macro="" textlink="">
          <xdr:nvSpPr>
            <xdr:cNvPr id="10245" name="Object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okoro.sub.jp/kyousitu/index.htm" TargetMode="External"/></Relationships>
</file>

<file path=xl/worksheets/_rels/sheet10.xml.rels><?xml version="1.0" encoding="UTF-8" standalone="yes"?>
<Relationships xmlns="http://schemas.openxmlformats.org/package/2006/relationships"><Relationship Id="rId8" Type="http://schemas.openxmlformats.org/officeDocument/2006/relationships/oleObject" Target="../embeddings/oleObject40.bin"/><Relationship Id="rId13" Type="http://schemas.openxmlformats.org/officeDocument/2006/relationships/image" Target="../media/image45.emf"/><Relationship Id="rId3" Type="http://schemas.openxmlformats.org/officeDocument/2006/relationships/vmlDrawing" Target="../drawings/vmlDrawing8.vml"/><Relationship Id="rId7" Type="http://schemas.openxmlformats.org/officeDocument/2006/relationships/image" Target="../media/image42.emf"/><Relationship Id="rId12" Type="http://schemas.openxmlformats.org/officeDocument/2006/relationships/oleObject" Target="../embeddings/oleObject42.bin"/><Relationship Id="rId2" Type="http://schemas.openxmlformats.org/officeDocument/2006/relationships/drawing" Target="../drawings/drawing10.xml"/><Relationship Id="rId1" Type="http://schemas.openxmlformats.org/officeDocument/2006/relationships/printerSettings" Target="../printerSettings/printerSettings9.bin"/><Relationship Id="rId6" Type="http://schemas.openxmlformats.org/officeDocument/2006/relationships/oleObject" Target="../embeddings/oleObject39.bin"/><Relationship Id="rId11" Type="http://schemas.openxmlformats.org/officeDocument/2006/relationships/image" Target="../media/image44.emf"/><Relationship Id="rId5" Type="http://schemas.openxmlformats.org/officeDocument/2006/relationships/image" Target="../media/image41.emf"/><Relationship Id="rId15" Type="http://schemas.openxmlformats.org/officeDocument/2006/relationships/image" Target="../media/image46.emf"/><Relationship Id="rId10" Type="http://schemas.openxmlformats.org/officeDocument/2006/relationships/oleObject" Target="../embeddings/oleObject41.bin"/><Relationship Id="rId4" Type="http://schemas.openxmlformats.org/officeDocument/2006/relationships/oleObject" Target="../embeddings/oleObject38.bin"/><Relationship Id="rId9" Type="http://schemas.openxmlformats.org/officeDocument/2006/relationships/image" Target="../media/image43.emf"/><Relationship Id="rId14" Type="http://schemas.openxmlformats.org/officeDocument/2006/relationships/oleObject" Target="../embeddings/oleObject43.bin"/></Relationships>
</file>

<file path=xl/worksheets/_rels/sheet11.xml.rels><?xml version="1.0" encoding="UTF-8" standalone="yes"?>
<Relationships xmlns="http://schemas.openxmlformats.org/package/2006/relationships"><Relationship Id="rId8" Type="http://schemas.openxmlformats.org/officeDocument/2006/relationships/oleObject" Target="../embeddings/oleObject46.bin"/><Relationship Id="rId13" Type="http://schemas.openxmlformats.org/officeDocument/2006/relationships/image" Target="../media/image51.emf"/><Relationship Id="rId3" Type="http://schemas.openxmlformats.org/officeDocument/2006/relationships/vmlDrawing" Target="../drawings/vmlDrawing9.vml"/><Relationship Id="rId7" Type="http://schemas.openxmlformats.org/officeDocument/2006/relationships/image" Target="../media/image48.emf"/><Relationship Id="rId12" Type="http://schemas.openxmlformats.org/officeDocument/2006/relationships/oleObject" Target="../embeddings/oleObject48.bin"/><Relationship Id="rId2" Type="http://schemas.openxmlformats.org/officeDocument/2006/relationships/drawing" Target="../drawings/drawing11.xml"/><Relationship Id="rId1" Type="http://schemas.openxmlformats.org/officeDocument/2006/relationships/printerSettings" Target="../printerSettings/printerSettings10.bin"/><Relationship Id="rId6" Type="http://schemas.openxmlformats.org/officeDocument/2006/relationships/oleObject" Target="../embeddings/oleObject45.bin"/><Relationship Id="rId11" Type="http://schemas.openxmlformats.org/officeDocument/2006/relationships/image" Target="../media/image50.emf"/><Relationship Id="rId5" Type="http://schemas.openxmlformats.org/officeDocument/2006/relationships/image" Target="../media/image47.emf"/><Relationship Id="rId10" Type="http://schemas.openxmlformats.org/officeDocument/2006/relationships/oleObject" Target="../embeddings/oleObject47.bin"/><Relationship Id="rId4" Type="http://schemas.openxmlformats.org/officeDocument/2006/relationships/oleObject" Target="../embeddings/oleObject44.bin"/><Relationship Id="rId9" Type="http://schemas.openxmlformats.org/officeDocument/2006/relationships/image" Target="../media/image49.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8.emf"/><Relationship Id="rId3" Type="http://schemas.openxmlformats.org/officeDocument/2006/relationships/vmlDrawing" Target="../drawings/vmlDrawing1.vml"/><Relationship Id="rId7" Type="http://schemas.openxmlformats.org/officeDocument/2006/relationships/image" Target="../media/image5.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11" Type="http://schemas.openxmlformats.org/officeDocument/2006/relationships/image" Target="../media/image7.emf"/><Relationship Id="rId5" Type="http://schemas.openxmlformats.org/officeDocument/2006/relationships/image" Target="../media/image4.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6.emf"/></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8.bin"/><Relationship Id="rId13" Type="http://schemas.openxmlformats.org/officeDocument/2006/relationships/image" Target="../media/image13.emf"/><Relationship Id="rId3" Type="http://schemas.openxmlformats.org/officeDocument/2006/relationships/vmlDrawing" Target="../drawings/vmlDrawing2.vml"/><Relationship Id="rId7" Type="http://schemas.openxmlformats.org/officeDocument/2006/relationships/image" Target="../media/image10.emf"/><Relationship Id="rId12" Type="http://schemas.openxmlformats.org/officeDocument/2006/relationships/oleObject" Target="../embeddings/oleObject10.bin"/><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7.bin"/><Relationship Id="rId11" Type="http://schemas.openxmlformats.org/officeDocument/2006/relationships/image" Target="../media/image12.emf"/><Relationship Id="rId5" Type="http://schemas.openxmlformats.org/officeDocument/2006/relationships/image" Target="../media/image9.emf"/><Relationship Id="rId10" Type="http://schemas.openxmlformats.org/officeDocument/2006/relationships/oleObject" Target="../embeddings/oleObject9.bin"/><Relationship Id="rId4" Type="http://schemas.openxmlformats.org/officeDocument/2006/relationships/oleObject" Target="../embeddings/oleObject6.bin"/><Relationship Id="rId9" Type="http://schemas.openxmlformats.org/officeDocument/2006/relationships/image" Target="../media/image11.emf"/></Relationships>
</file>

<file path=xl/worksheets/_rels/sheet5.xml.rels><?xml version="1.0" encoding="UTF-8" standalone="yes"?>
<Relationships xmlns="http://schemas.openxmlformats.org/package/2006/relationships"><Relationship Id="rId8" Type="http://schemas.openxmlformats.org/officeDocument/2006/relationships/image" Target="../media/image16.emf"/><Relationship Id="rId13" Type="http://schemas.openxmlformats.org/officeDocument/2006/relationships/oleObject" Target="../embeddings/oleObject16.bin"/><Relationship Id="rId3" Type="http://schemas.openxmlformats.org/officeDocument/2006/relationships/oleObject" Target="../embeddings/oleObject11.bin"/><Relationship Id="rId7" Type="http://schemas.openxmlformats.org/officeDocument/2006/relationships/oleObject" Target="../embeddings/oleObject13.bin"/><Relationship Id="rId12" Type="http://schemas.openxmlformats.org/officeDocument/2006/relationships/image" Target="../media/image18.emf"/><Relationship Id="rId2" Type="http://schemas.openxmlformats.org/officeDocument/2006/relationships/vmlDrawing" Target="../drawings/vmlDrawing3.vml"/><Relationship Id="rId1" Type="http://schemas.openxmlformats.org/officeDocument/2006/relationships/drawing" Target="../drawings/drawing5.xml"/><Relationship Id="rId6" Type="http://schemas.openxmlformats.org/officeDocument/2006/relationships/image" Target="../media/image15.emf"/><Relationship Id="rId11" Type="http://schemas.openxmlformats.org/officeDocument/2006/relationships/oleObject" Target="../embeddings/oleObject15.bin"/><Relationship Id="rId5" Type="http://schemas.openxmlformats.org/officeDocument/2006/relationships/oleObject" Target="../embeddings/oleObject12.bin"/><Relationship Id="rId10" Type="http://schemas.openxmlformats.org/officeDocument/2006/relationships/image" Target="../media/image17.emf"/><Relationship Id="rId4" Type="http://schemas.openxmlformats.org/officeDocument/2006/relationships/image" Target="../media/image14.emf"/><Relationship Id="rId9" Type="http://schemas.openxmlformats.org/officeDocument/2006/relationships/oleObject" Target="../embeddings/oleObject14.bin"/><Relationship Id="rId14" Type="http://schemas.openxmlformats.org/officeDocument/2006/relationships/image" Target="../media/image19.emf"/></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19.bin"/><Relationship Id="rId13" Type="http://schemas.openxmlformats.org/officeDocument/2006/relationships/image" Target="../media/image24.emf"/><Relationship Id="rId3" Type="http://schemas.openxmlformats.org/officeDocument/2006/relationships/vmlDrawing" Target="../drawings/vmlDrawing4.vml"/><Relationship Id="rId7" Type="http://schemas.openxmlformats.org/officeDocument/2006/relationships/image" Target="../media/image21.emf"/><Relationship Id="rId12" Type="http://schemas.openxmlformats.org/officeDocument/2006/relationships/oleObject" Target="../embeddings/oleObject21.bin"/><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oleObject" Target="../embeddings/oleObject18.bin"/><Relationship Id="rId11" Type="http://schemas.openxmlformats.org/officeDocument/2006/relationships/image" Target="../media/image23.emf"/><Relationship Id="rId5" Type="http://schemas.openxmlformats.org/officeDocument/2006/relationships/image" Target="../media/image20.emf"/><Relationship Id="rId15" Type="http://schemas.openxmlformats.org/officeDocument/2006/relationships/image" Target="../media/image25.emf"/><Relationship Id="rId10" Type="http://schemas.openxmlformats.org/officeDocument/2006/relationships/oleObject" Target="../embeddings/oleObject20.bin"/><Relationship Id="rId4" Type="http://schemas.openxmlformats.org/officeDocument/2006/relationships/oleObject" Target="../embeddings/oleObject17.bin"/><Relationship Id="rId9" Type="http://schemas.openxmlformats.org/officeDocument/2006/relationships/image" Target="../media/image22.emf"/><Relationship Id="rId14" Type="http://schemas.openxmlformats.org/officeDocument/2006/relationships/oleObject" Target="../embeddings/oleObject22.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oleObject25.bin"/><Relationship Id="rId13" Type="http://schemas.openxmlformats.org/officeDocument/2006/relationships/image" Target="../media/image30.emf"/><Relationship Id="rId3" Type="http://schemas.openxmlformats.org/officeDocument/2006/relationships/vmlDrawing" Target="../drawings/vmlDrawing5.vml"/><Relationship Id="rId7" Type="http://schemas.openxmlformats.org/officeDocument/2006/relationships/image" Target="../media/image27.emf"/><Relationship Id="rId12" Type="http://schemas.openxmlformats.org/officeDocument/2006/relationships/oleObject" Target="../embeddings/oleObject27.bin"/><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oleObject" Target="../embeddings/oleObject24.bin"/><Relationship Id="rId11" Type="http://schemas.openxmlformats.org/officeDocument/2006/relationships/image" Target="../media/image29.emf"/><Relationship Id="rId5" Type="http://schemas.openxmlformats.org/officeDocument/2006/relationships/image" Target="../media/image26.emf"/><Relationship Id="rId10" Type="http://schemas.openxmlformats.org/officeDocument/2006/relationships/oleObject" Target="../embeddings/oleObject26.bin"/><Relationship Id="rId4" Type="http://schemas.openxmlformats.org/officeDocument/2006/relationships/oleObject" Target="../embeddings/oleObject23.bin"/><Relationship Id="rId9" Type="http://schemas.openxmlformats.org/officeDocument/2006/relationships/image" Target="../media/image28.emf"/></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0.bin"/><Relationship Id="rId13" Type="http://schemas.openxmlformats.org/officeDocument/2006/relationships/image" Target="../media/image35.emf"/><Relationship Id="rId3" Type="http://schemas.openxmlformats.org/officeDocument/2006/relationships/vmlDrawing" Target="../drawings/vmlDrawing6.vml"/><Relationship Id="rId7" Type="http://schemas.openxmlformats.org/officeDocument/2006/relationships/image" Target="../media/image32.emf"/><Relationship Id="rId12" Type="http://schemas.openxmlformats.org/officeDocument/2006/relationships/oleObject" Target="../embeddings/oleObject32.bin"/><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oleObject" Target="../embeddings/oleObject29.bin"/><Relationship Id="rId11" Type="http://schemas.openxmlformats.org/officeDocument/2006/relationships/image" Target="../media/image34.emf"/><Relationship Id="rId5" Type="http://schemas.openxmlformats.org/officeDocument/2006/relationships/image" Target="../media/image31.emf"/><Relationship Id="rId10" Type="http://schemas.openxmlformats.org/officeDocument/2006/relationships/oleObject" Target="../embeddings/oleObject31.bin"/><Relationship Id="rId4" Type="http://schemas.openxmlformats.org/officeDocument/2006/relationships/oleObject" Target="../embeddings/oleObject28.bin"/><Relationship Id="rId9" Type="http://schemas.openxmlformats.org/officeDocument/2006/relationships/image" Target="../media/image33.emf"/></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35.bin"/><Relationship Id="rId13" Type="http://schemas.openxmlformats.org/officeDocument/2006/relationships/image" Target="../media/image40.emf"/><Relationship Id="rId3" Type="http://schemas.openxmlformats.org/officeDocument/2006/relationships/vmlDrawing" Target="../drawings/vmlDrawing7.vml"/><Relationship Id="rId7" Type="http://schemas.openxmlformats.org/officeDocument/2006/relationships/image" Target="../media/image37.emf"/><Relationship Id="rId12" Type="http://schemas.openxmlformats.org/officeDocument/2006/relationships/oleObject" Target="../embeddings/oleObject37.bin"/><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oleObject" Target="../embeddings/oleObject34.bin"/><Relationship Id="rId11" Type="http://schemas.openxmlformats.org/officeDocument/2006/relationships/image" Target="../media/image39.emf"/><Relationship Id="rId5" Type="http://schemas.openxmlformats.org/officeDocument/2006/relationships/image" Target="../media/image36.emf"/><Relationship Id="rId10" Type="http://schemas.openxmlformats.org/officeDocument/2006/relationships/oleObject" Target="../embeddings/oleObject36.bin"/><Relationship Id="rId4" Type="http://schemas.openxmlformats.org/officeDocument/2006/relationships/oleObject" Target="../embeddings/oleObject33.bin"/><Relationship Id="rId9" Type="http://schemas.openxmlformats.org/officeDocument/2006/relationships/image" Target="../media/image38.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264"/>
  <sheetViews>
    <sheetView showGridLines="0" showRowColHeaders="0" tabSelected="1" showOutlineSymbols="0" zoomScale="75" workbookViewId="0">
      <selection activeCell="F9" sqref="F9"/>
    </sheetView>
  </sheetViews>
  <sheetFormatPr defaultColWidth="0" defaultRowHeight="14.25" zeroHeight="1"/>
  <cols>
    <col min="1" max="1" width="1.75" customWidth="1"/>
    <col min="2" max="2" width="7.5" customWidth="1"/>
    <col min="3" max="3" width="12.625" customWidth="1"/>
    <col min="4" max="4" width="3.125" customWidth="1"/>
    <col min="5" max="5" width="3.875" customWidth="1"/>
    <col min="6" max="6" width="12.625" customWidth="1"/>
    <col min="7" max="7" width="4.375" customWidth="1"/>
    <col min="8" max="8" width="8.75" customWidth="1"/>
    <col min="9" max="9" width="3.75" customWidth="1"/>
    <col min="10" max="10" width="7.75" customWidth="1"/>
    <col min="11" max="11" width="3.75" customWidth="1"/>
    <col min="12" max="14" width="6.75" customWidth="1"/>
    <col min="15" max="15" width="6.75" hidden="1" customWidth="1"/>
    <col min="16" max="16" width="5.75" hidden="1" customWidth="1"/>
    <col min="17" max="17" width="10.75" hidden="1" customWidth="1"/>
    <col min="18" max="18" width="5.75" hidden="1" customWidth="1"/>
    <col min="19" max="19" width="4.75" hidden="1" customWidth="1"/>
    <col min="20" max="20" width="3.75" hidden="1" customWidth="1"/>
    <col min="21" max="21" width="6.75" hidden="1" customWidth="1"/>
    <col min="22" max="22" width="4.75" hidden="1" customWidth="1"/>
    <col min="23" max="23" width="6.75" hidden="1" customWidth="1"/>
    <col min="24" max="24" width="3.75" hidden="1" customWidth="1"/>
    <col min="25" max="25" width="6.75" hidden="1" customWidth="1"/>
    <col min="26" max="26" width="3.75" hidden="1" customWidth="1"/>
    <col min="27" max="27" width="6.75" hidden="1" customWidth="1"/>
    <col min="28" max="28" width="5.75" hidden="1" customWidth="1"/>
    <col min="29" max="29" width="6.75" hidden="1" customWidth="1"/>
    <col min="30" max="30" width="5.75" hidden="1" customWidth="1"/>
    <col min="31" max="31" width="3.75" hidden="1" customWidth="1"/>
    <col min="32" max="38" width="2.75" hidden="1" customWidth="1"/>
    <col min="39" max="46" width="10.75" hidden="1" customWidth="1"/>
    <col min="47" max="47" width="6.75" hidden="1" customWidth="1"/>
    <col min="48" max="48" width="2" hidden="1" customWidth="1"/>
    <col min="49" max="49" width="12.875" style="37" hidden="1" customWidth="1"/>
    <col min="50" max="55" width="6.75" hidden="1" customWidth="1"/>
    <col min="56" max="107" width="9" hidden="1" customWidth="1"/>
    <col min="108" max="16384" width="10.75" hidden="1"/>
  </cols>
  <sheetData>
    <row r="1" spans="1:55" ht="6" customHeight="1">
      <c r="A1" s="5"/>
      <c r="B1" s="5"/>
      <c r="C1" s="5"/>
      <c r="D1" s="5"/>
      <c r="E1" s="5"/>
      <c r="F1" s="5"/>
      <c r="G1" s="5"/>
      <c r="H1" s="5"/>
      <c r="I1" s="5"/>
      <c r="J1" s="5"/>
      <c r="K1" s="5"/>
      <c r="L1" s="5"/>
      <c r="M1" s="5"/>
      <c r="N1" s="5"/>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row>
    <row r="2" spans="1:55" ht="18.75">
      <c r="A2" s="5"/>
      <c r="B2" s="5"/>
      <c r="C2" s="3" t="s">
        <v>699</v>
      </c>
      <c r="D2" s="3"/>
      <c r="E2" s="64"/>
      <c r="F2" s="5"/>
      <c r="G2" s="5"/>
      <c r="H2" s="5"/>
      <c r="I2" s="5"/>
      <c r="J2" s="193">
        <v>41752</v>
      </c>
      <c r="K2" s="194"/>
      <c r="L2" s="38" t="s">
        <v>698</v>
      </c>
      <c r="M2" s="5"/>
      <c r="N2" s="5"/>
      <c r="O2" s="28"/>
      <c r="P2" s="178" t="s">
        <v>876</v>
      </c>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row>
    <row r="3" spans="1:55" ht="18.75">
      <c r="A3" s="5"/>
      <c r="B3" s="39" t="s">
        <v>0</v>
      </c>
      <c r="C3" s="3"/>
      <c r="D3" s="3"/>
      <c r="E3" s="64"/>
      <c r="F3" s="5"/>
      <c r="G3" s="5"/>
      <c r="H3" s="5"/>
      <c r="I3" s="5"/>
      <c r="J3" s="74"/>
      <c r="K3" s="9" t="s">
        <v>97</v>
      </c>
      <c r="L3" s="5"/>
      <c r="M3" s="5"/>
      <c r="N3" s="5"/>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row>
    <row r="4" spans="1:55" ht="12.75" customHeight="1">
      <c r="A4" s="5"/>
      <c r="B4" s="38" t="s">
        <v>873</v>
      </c>
      <c r="C4" s="3"/>
      <c r="D4" s="3"/>
      <c r="E4" s="64"/>
      <c r="F4" s="5"/>
      <c r="G4" s="5"/>
      <c r="H4" s="5"/>
      <c r="I4" s="5"/>
      <c r="J4" s="74"/>
      <c r="K4" s="78"/>
      <c r="L4" s="5"/>
      <c r="M4" s="5"/>
      <c r="N4" s="5"/>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row>
    <row r="5" spans="1:55" ht="12.75" customHeight="1">
      <c r="A5" s="5"/>
      <c r="B5" s="38"/>
      <c r="C5" s="3"/>
      <c r="D5" s="3"/>
      <c r="E5" s="64"/>
      <c r="F5" s="5"/>
      <c r="G5" s="5"/>
      <c r="H5" s="188" t="s">
        <v>623</v>
      </c>
      <c r="I5" s="188"/>
      <c r="J5" s="188"/>
      <c r="K5" s="188"/>
      <c r="L5" s="5"/>
      <c r="M5" s="5"/>
      <c r="N5" s="5"/>
      <c r="O5" s="28"/>
      <c r="P5" s="28" t="e">
        <f ca="1">(C7+F7)/2</f>
        <v>#VALUE!</v>
      </c>
      <c r="Q5" s="81">
        <f ca="1">TODAY()</f>
        <v>43613</v>
      </c>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row>
    <row r="6" spans="1:55">
      <c r="A6" s="5"/>
      <c r="B6" s="64"/>
      <c r="C6" s="137" t="s">
        <v>697</v>
      </c>
      <c r="D6" s="5"/>
      <c r="E6" s="5"/>
      <c r="F6" s="137" t="s">
        <v>862</v>
      </c>
      <c r="G6" s="5"/>
      <c r="H6" s="82" t="s">
        <v>624</v>
      </c>
      <c r="I6" s="83"/>
      <c r="J6" s="2" t="s">
        <v>625</v>
      </c>
      <c r="K6" s="83"/>
      <c r="L6" s="5"/>
      <c r="M6" s="5"/>
      <c r="N6" s="5"/>
      <c r="O6" s="28"/>
      <c r="P6" s="28"/>
      <c r="Q6" s="81"/>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row>
    <row r="7" spans="1:55">
      <c r="A7" s="5"/>
      <c r="B7" s="9" t="s">
        <v>611</v>
      </c>
      <c r="C7" s="82" t="str">
        <f ca="1">DATEDIF(C8,Q5,"Y") &amp; "歳" &amp; DATEDIF(C8,Q5,"YM") &amp; "ヶ月"</f>
        <v>21歳3ヶ月</v>
      </c>
      <c r="D7" s="8"/>
      <c r="E7" s="5"/>
      <c r="F7" s="82" t="str">
        <f ca="1">DATEDIF(F8,Q5,"Y") &amp; "歳" &amp; DATEDIF(F8,Q5,"YM") &amp; "ヶ月"</f>
        <v>54歳6ヶ月</v>
      </c>
      <c r="G7" s="5"/>
      <c r="H7" s="16" t="s">
        <v>95</v>
      </c>
      <c r="I7" s="26" t="str">
        <f>IF(AND(F8&gt;0,C8&gt;0),IF(OR(S13-T29=8,S13-T29=4,S13-T29=-8,S13-T29=-4),"★",""),"")</f>
        <v/>
      </c>
      <c r="J7" s="9" t="s">
        <v>94</v>
      </c>
      <c r="K7" s="5"/>
      <c r="L7" s="5"/>
      <c r="M7" s="5"/>
      <c r="N7" s="5"/>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row>
    <row r="8" spans="1:55">
      <c r="A8" s="5"/>
      <c r="B8" s="9" t="s">
        <v>612</v>
      </c>
      <c r="C8" s="182">
        <v>35839</v>
      </c>
      <c r="D8" s="79"/>
      <c r="E8" s="4"/>
      <c r="F8" s="182">
        <v>23679</v>
      </c>
      <c r="G8" s="5"/>
      <c r="H8" s="18" t="s">
        <v>1</v>
      </c>
      <c r="I8" s="19" t="str">
        <f>IF(AND(C8&gt;0,F8&gt;0),IF(O26&gt;=5,"★",""),"")</f>
        <v>★</v>
      </c>
      <c r="J8" s="23" t="s">
        <v>2</v>
      </c>
      <c r="K8" s="17" t="str">
        <f>IF(AND(C8&gt;0,F8&gt;0),IF(O27&gt;=5,"★",""),"")</f>
        <v/>
      </c>
      <c r="L8" s="5"/>
      <c r="M8" s="5"/>
      <c r="N8" s="5"/>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row>
    <row r="9" spans="1:55">
      <c r="A9" s="5"/>
      <c r="B9" s="9" t="s">
        <v>613</v>
      </c>
      <c r="C9" s="15">
        <f>IF(C8&gt;0,C8,"")</f>
        <v>35839</v>
      </c>
      <c r="D9" s="15"/>
      <c r="E9" s="9"/>
      <c r="F9" s="15">
        <f>IF(F8&gt;0,+F8,"")</f>
        <v>23679</v>
      </c>
      <c r="G9" s="5"/>
      <c r="H9" s="18" t="s">
        <v>3</v>
      </c>
      <c r="I9" s="19" t="str">
        <f>IF(AND(C8&gt;0,F8&gt;0),IF(O26&gt;3,"★",""),"")</f>
        <v>★</v>
      </c>
      <c r="J9" s="24" t="s">
        <v>4</v>
      </c>
      <c r="K9" s="19" t="str">
        <f>IF(AND(C8&gt;0,F8&gt;0),IF(O27&gt;3,"★",""),"")</f>
        <v>★</v>
      </c>
      <c r="L9" s="5"/>
      <c r="M9" s="5"/>
      <c r="N9" s="5"/>
      <c r="O9" s="28"/>
      <c r="P9" s="28"/>
      <c r="Q9" s="28"/>
      <c r="R9" s="28"/>
      <c r="S9" s="28"/>
      <c r="T9" s="28"/>
      <c r="U9" s="28"/>
      <c r="V9" s="28"/>
      <c r="W9" s="28"/>
      <c r="X9" s="28"/>
      <c r="Y9" s="28" t="s">
        <v>5</v>
      </c>
      <c r="Z9" s="28"/>
      <c r="AA9" s="28"/>
      <c r="AB9" s="28"/>
      <c r="AC9" s="28"/>
      <c r="AD9" s="28"/>
      <c r="AE9" s="28"/>
      <c r="AF9" s="28"/>
      <c r="AG9" s="28"/>
      <c r="AH9" s="28"/>
      <c r="AI9" s="28"/>
      <c r="AJ9" s="28"/>
      <c r="AK9" s="28"/>
      <c r="AL9" s="28"/>
      <c r="AM9" s="28"/>
      <c r="AN9" s="28"/>
      <c r="AO9" s="28"/>
      <c r="AP9" s="28"/>
      <c r="AQ9" s="28"/>
      <c r="AR9" s="28"/>
      <c r="AS9" s="28"/>
      <c r="AT9" s="28"/>
    </row>
    <row r="10" spans="1:55">
      <c r="A10" s="5"/>
      <c r="B10" s="9" t="s">
        <v>615</v>
      </c>
      <c r="C10" s="2" t="str">
        <f>IF(C8&gt;0,VLOOKUP($R$11,$P$36:$R$44,2),"")</f>
        <v>二黒土星年</v>
      </c>
      <c r="D10" s="2"/>
      <c r="E10" s="9"/>
      <c r="F10" s="2" t="str">
        <f>IF(F8&gt;0,VLOOKUP($R$27,$P$36:$R$44,2),"")</f>
        <v>九紫火星年</v>
      </c>
      <c r="G10" s="5"/>
      <c r="H10" s="18" t="s">
        <v>6</v>
      </c>
      <c r="I10" s="19" t="str">
        <f>IF(AND(C8&gt;0,F8&gt;0),IF(O26&gt;=2,"★",""),"")</f>
        <v>★</v>
      </c>
      <c r="J10" s="24" t="s">
        <v>7</v>
      </c>
      <c r="K10" s="19" t="str">
        <f>IF(AND(C8&gt;0,F8&gt;0),IF(O27&gt;=2,"★",""),"")</f>
        <v>★</v>
      </c>
      <c r="L10" s="5"/>
      <c r="M10" s="5"/>
      <c r="N10" s="5"/>
      <c r="O10" s="28" t="s">
        <v>8</v>
      </c>
      <c r="P10" s="28" t="s">
        <v>9</v>
      </c>
      <c r="Q10" s="28" t="s">
        <v>10</v>
      </c>
      <c r="R10" s="28"/>
      <c r="S10" s="28"/>
      <c r="T10" s="28"/>
      <c r="U10" s="28" t="s">
        <v>11</v>
      </c>
      <c r="V10" s="28"/>
      <c r="W10" s="28" t="s">
        <v>12</v>
      </c>
      <c r="X10" s="28"/>
      <c r="Y10" s="28" t="s">
        <v>13</v>
      </c>
      <c r="Z10" s="28"/>
      <c r="AA10" s="28" t="s">
        <v>14</v>
      </c>
      <c r="AB10" s="28"/>
      <c r="AC10" s="28" t="s">
        <v>15</v>
      </c>
      <c r="AD10" s="28"/>
      <c r="AE10" s="28"/>
      <c r="AF10" s="28"/>
      <c r="AG10" s="28"/>
      <c r="AH10" s="28"/>
      <c r="AI10" s="28"/>
      <c r="AJ10" s="28"/>
      <c r="AK10" s="28"/>
      <c r="AL10" s="28"/>
      <c r="AM10" s="28"/>
      <c r="AN10" s="29">
        <f>C8</f>
        <v>35839</v>
      </c>
      <c r="AO10" s="30"/>
      <c r="AP10" s="30"/>
      <c r="AQ10" s="30"/>
      <c r="AR10" s="28"/>
      <c r="AS10" s="28"/>
      <c r="AT10" s="28"/>
    </row>
    <row r="11" spans="1:55">
      <c r="A11" s="5"/>
      <c r="B11" s="9" t="s">
        <v>616</v>
      </c>
      <c r="C11" s="2" t="str">
        <f>IF(C8&gt;0,VLOOKUP($R$12,$T$36:$U$44,2),"")</f>
        <v>二黒土星月</v>
      </c>
      <c r="D11" s="2"/>
      <c r="E11" s="9"/>
      <c r="F11" s="2" t="str">
        <f>IF(F8&gt;0,VLOOKUP($R$28,$T$36:$U$44,2),"")</f>
        <v>六白金星月</v>
      </c>
      <c r="G11" s="5"/>
      <c r="H11" s="18" t="s">
        <v>16</v>
      </c>
      <c r="I11" s="20" t="str">
        <f>IF(AND(C8&gt;0,F8&gt;0),IF(O26&lt;=-2,"★",""),"")</f>
        <v/>
      </c>
      <c r="J11" s="24" t="s">
        <v>17</v>
      </c>
      <c r="K11" s="20" t="str">
        <f>IF(AND(C8&gt;0,F8&gt;0),IF(O27&lt;=-2,"★",""),"")</f>
        <v/>
      </c>
      <c r="L11" s="5"/>
      <c r="M11" s="5"/>
      <c r="N11" s="5"/>
      <c r="O11" s="28" t="s">
        <v>11</v>
      </c>
      <c r="P11" s="28">
        <v>5</v>
      </c>
      <c r="Q11" s="31" t="s">
        <v>18</v>
      </c>
      <c r="R11" s="32">
        <f>IF(AN13&gt;=1,AN13,IF(AO13&gt;=1,AO13,IF(AP13&gt;=1,AP13,IF(AQ13&gt;=1,AQ13,IF(AR13&gt;=1,AR13,0)))))</f>
        <v>2</v>
      </c>
      <c r="S11" s="28"/>
      <c r="T11" s="28"/>
      <c r="U11" s="28" t="s">
        <v>19</v>
      </c>
      <c r="V11" s="28">
        <f>IF(R11=1,IF(OR(R27=6,R27=7),P11,0),0)</f>
        <v>0</v>
      </c>
      <c r="W11" s="28" t="s">
        <v>19</v>
      </c>
      <c r="X11" s="28">
        <f>IF(R11=1,IF(OR(R27=3,R27=4),P12,0),0)</f>
        <v>0</v>
      </c>
      <c r="Y11" s="28" t="s">
        <v>19</v>
      </c>
      <c r="Z11" s="28">
        <f>IF(R11=1,IF(R27=1,P13,0),0)</f>
        <v>0</v>
      </c>
      <c r="AA11" s="28" t="s">
        <v>19</v>
      </c>
      <c r="AB11" s="28">
        <f>IF(R11=1,IF(OR(OR(R27=2,R27=5),R27=8),P14,0),0)</f>
        <v>0</v>
      </c>
      <c r="AC11" s="28" t="s">
        <v>19</v>
      </c>
      <c r="AD11" s="28">
        <f>IF(R11=1,IF(R27=9,P15,0),0)</f>
        <v>0</v>
      </c>
      <c r="AE11" s="28"/>
      <c r="AF11" s="28"/>
      <c r="AG11" s="28"/>
      <c r="AH11" s="28"/>
      <c r="AI11" s="28"/>
      <c r="AJ11" s="28"/>
      <c r="AK11" s="28"/>
      <c r="AL11" s="28"/>
      <c r="AM11" s="28"/>
      <c r="AN11" s="28"/>
      <c r="AO11" s="28"/>
      <c r="AP11" s="28"/>
      <c r="AQ11" s="28"/>
      <c r="AR11" s="28"/>
      <c r="AS11" s="28"/>
      <c r="AT11" s="28"/>
    </row>
    <row r="12" spans="1:55">
      <c r="A12" s="5"/>
      <c r="B12" s="9" t="s">
        <v>619</v>
      </c>
      <c r="C12" s="2" t="str">
        <f>IF(C8&gt;0,VLOOKUP($R$13,$P46:$Q105,2),"")&amp;"年"</f>
        <v>15戊寅木年</v>
      </c>
      <c r="D12" s="2"/>
      <c r="E12" s="9"/>
      <c r="F12" s="2" t="str">
        <f>IF(F8&gt;0,VLOOKUP($R$29,$P46:$Q105,2),"")&amp;"年"</f>
        <v>41甲辰土年</v>
      </c>
      <c r="G12" s="5"/>
      <c r="H12" s="18" t="s">
        <v>20</v>
      </c>
      <c r="I12" s="20" t="str">
        <f>IF(AND(C8&gt;0,F8&gt;0),IF(O26&lt;-3,"★",""),"")</f>
        <v/>
      </c>
      <c r="J12" s="24" t="s">
        <v>21</v>
      </c>
      <c r="K12" s="20" t="str">
        <f>IF(AND(C8&gt;9,F8&gt;0),IF(O27&lt;-3,"★",""),"")</f>
        <v/>
      </c>
      <c r="L12" s="5"/>
      <c r="M12" s="5"/>
      <c r="N12" s="5"/>
      <c r="O12" s="28" t="s">
        <v>12</v>
      </c>
      <c r="P12" s="28">
        <v>4</v>
      </c>
      <c r="Q12" s="31" t="s">
        <v>22</v>
      </c>
      <c r="R12" s="32">
        <f>IF(AN14&gt;=1,AN14,IF(AO14&gt;=1,AO14,IF(AP14&gt;=1,AP14,IF(AQ14&gt;=1,AQ14,IF(AR14&gt;=1,AR14,0)))))</f>
        <v>2</v>
      </c>
      <c r="S12" s="28"/>
      <c r="T12" s="28"/>
      <c r="U12" s="28" t="s">
        <v>23</v>
      </c>
      <c r="V12" s="28">
        <f>IF(OR(R11=3,R11=4),IF(R27=1,P11,0),0)</f>
        <v>0</v>
      </c>
      <c r="W12" s="28" t="s">
        <v>23</v>
      </c>
      <c r="X12" s="28">
        <f>IF(OR(R11=3,R11=4),IF(R27=9,P12,0),0)</f>
        <v>0</v>
      </c>
      <c r="Y12" s="28" t="s">
        <v>23</v>
      </c>
      <c r="Z12" s="28">
        <f>IF(OR(R11=3,R11=4),IF(OR(R27=3,R27=4),P13,0),0)</f>
        <v>0</v>
      </c>
      <c r="AA12" s="28" t="s">
        <v>23</v>
      </c>
      <c r="AB12" s="28">
        <f>IF(OR(R11=3,R11=4),IF(OR(R27=6,R27=7),P14,0),0)</f>
        <v>0</v>
      </c>
      <c r="AC12" s="28" t="s">
        <v>23</v>
      </c>
      <c r="AD12" s="28">
        <f>IF(OR(R11=3,R11=4),IF(OR(OR(R27=2,R27=5),R27=8),P15,0),0)</f>
        <v>0</v>
      </c>
      <c r="AE12" s="28"/>
      <c r="AF12" s="28"/>
      <c r="AG12" s="28"/>
      <c r="AH12" s="28"/>
      <c r="AI12" s="28"/>
      <c r="AJ12" s="28"/>
      <c r="AK12" s="28"/>
      <c r="AL12" s="28"/>
      <c r="AM12" s="32"/>
      <c r="AN12" s="33" t="s">
        <v>24</v>
      </c>
      <c r="AO12" s="33"/>
      <c r="AP12" s="33"/>
      <c r="AQ12" s="33"/>
      <c r="AR12" s="33"/>
      <c r="AS12" s="30"/>
      <c r="AT12" s="30"/>
      <c r="AU12" s="1"/>
      <c r="AV12" s="1"/>
      <c r="AX12" s="1"/>
      <c r="AY12" s="1"/>
      <c r="AZ12" s="1"/>
      <c r="BA12" s="1"/>
      <c r="BB12" s="1"/>
      <c r="BC12" s="1"/>
    </row>
    <row r="13" spans="1:55">
      <c r="A13" s="5"/>
      <c r="B13" s="9" t="s">
        <v>617</v>
      </c>
      <c r="C13" s="2" t="str">
        <f>IF(C8&gt;0,VLOOKUP($R$14,P46:Q105,2),"")&amp;"月"</f>
        <v>51甲寅木月</v>
      </c>
      <c r="D13" s="2"/>
      <c r="E13" s="9"/>
      <c r="F13" s="2" t="str">
        <f>IF(F8&gt;0,VLOOKUP($R$30,P46:Q105,2),"")&amp;"月"</f>
        <v>11甲戌土月</v>
      </c>
      <c r="G13" s="5"/>
      <c r="H13" s="18" t="s">
        <v>25</v>
      </c>
      <c r="I13" s="20" t="str">
        <f>IF(AND(C8&gt;0,F8),IF(O26&lt;=-5,"★",""),"")</f>
        <v/>
      </c>
      <c r="J13" s="25" t="s">
        <v>26</v>
      </c>
      <c r="K13" s="22" t="str">
        <f>IF(AND(C8&gt;0,F8&gt;0),IF(O27&lt;=-5,"★",""),"")</f>
        <v/>
      </c>
      <c r="L13" s="5"/>
      <c r="M13" s="5"/>
      <c r="N13" s="5"/>
      <c r="O13" s="28" t="s">
        <v>13</v>
      </c>
      <c r="P13" s="28">
        <v>2</v>
      </c>
      <c r="Q13" s="31" t="s">
        <v>27</v>
      </c>
      <c r="R13" s="32">
        <f>IF(AN16&gt;=1,AN16,IF(AO16&gt;=1,AO16,IF(AP16&gt;=1,AP16,IF(AQ16&gt;=1,AQ16,IF(AR16&gt;=1,AR16,0)))))</f>
        <v>15</v>
      </c>
      <c r="S13" s="28">
        <f>VLOOKUP(R13,P46:R105,3,FALSE)</f>
        <v>3</v>
      </c>
      <c r="T13" s="28"/>
      <c r="U13" s="28" t="s">
        <v>28</v>
      </c>
      <c r="V13" s="28">
        <f>IF(R11=9,IF(OR(R27=3,R27=4),P11,0),0)</f>
        <v>0</v>
      </c>
      <c r="W13" s="28" t="s">
        <v>28</v>
      </c>
      <c r="X13" s="28">
        <f>IF(R11=9,IF(OR(OR(R27=2,R27=5),R27=8),P12,0),0)</f>
        <v>0</v>
      </c>
      <c r="Y13" s="28" t="s">
        <v>28</v>
      </c>
      <c r="Z13" s="28">
        <f>IF(R11=9,IF(R27=9,P13,0),0)</f>
        <v>0</v>
      </c>
      <c r="AA13" s="28" t="s">
        <v>28</v>
      </c>
      <c r="AB13" s="28">
        <f>IF(R11=9,IF(R27=1,P14,0),0)</f>
        <v>0</v>
      </c>
      <c r="AC13" s="28" t="s">
        <v>28</v>
      </c>
      <c r="AD13" s="28">
        <f>IF(R11=9,IF(OR(R27=6,R27=7),P15,0),0)</f>
        <v>0</v>
      </c>
      <c r="AE13" s="28"/>
      <c r="AF13" s="28"/>
      <c r="AG13" s="28"/>
      <c r="AH13" s="28"/>
      <c r="AI13" s="28"/>
      <c r="AJ13" s="28"/>
      <c r="AK13" s="28"/>
      <c r="AL13" s="28"/>
      <c r="AM13" s="31" t="s">
        <v>18</v>
      </c>
      <c r="AN13" s="34">
        <f>VLOOKUP($AN$10,$AW$16:$BA$1264,3,TRUE)</f>
        <v>2</v>
      </c>
      <c r="AO13" s="34"/>
      <c r="AP13" s="34"/>
      <c r="AQ13" s="34"/>
      <c r="AR13" s="34"/>
      <c r="AS13" s="30"/>
      <c r="AT13" s="30"/>
      <c r="AU13" s="1"/>
      <c r="AV13" s="1"/>
      <c r="AX13" s="1"/>
      <c r="AY13" s="1"/>
      <c r="AZ13" s="1"/>
      <c r="BA13" s="1"/>
      <c r="BB13" s="1"/>
      <c r="BC13" s="1"/>
    </row>
    <row r="14" spans="1:55">
      <c r="A14" s="5"/>
      <c r="B14" s="9"/>
      <c r="C14" s="2" t="s">
        <v>626</v>
      </c>
      <c r="D14" s="2"/>
      <c r="E14" s="9"/>
      <c r="F14" s="2" t="s">
        <v>626</v>
      </c>
      <c r="G14" s="5"/>
      <c r="H14" s="21" t="s">
        <v>96</v>
      </c>
      <c r="I14" s="27" t="str">
        <f>IF(AND(C8&gt;0,F8&gt;0),IF(OR(S13-T29=6,S13-T29=-6),"★",""),"")</f>
        <v/>
      </c>
      <c r="J14" s="5"/>
      <c r="K14" s="5"/>
      <c r="L14" s="5"/>
      <c r="M14" s="5"/>
      <c r="N14" s="5"/>
      <c r="O14" s="28" t="s">
        <v>14</v>
      </c>
      <c r="P14" s="28">
        <v>-5</v>
      </c>
      <c r="Q14" s="31" t="s">
        <v>29</v>
      </c>
      <c r="R14" s="32">
        <f>IF(AN17&gt;=1,AN17,IF(AO17&gt;=1,AO17,IF(AP17&gt;=1,AP17,IF(AQ17&gt;=1,AQ17,IF(AR17&gt;=1,AR17,0)))))</f>
        <v>51</v>
      </c>
      <c r="S14" s="179" t="s">
        <v>874</v>
      </c>
      <c r="T14" s="28"/>
      <c r="U14" s="28" t="s">
        <v>30</v>
      </c>
      <c r="V14" s="28">
        <f>IF(OR(OR(R11=2,R11=5),R11=8),IF(R27=9,P11,0),0)</f>
        <v>5</v>
      </c>
      <c r="W14" s="28" t="s">
        <v>30</v>
      </c>
      <c r="X14" s="28">
        <f>IF(OR(OR(R11=2,R11=5),R11=8),IF(OR(R27=6,R27=7),P12,0),0)</f>
        <v>0</v>
      </c>
      <c r="Y14" s="28" t="s">
        <v>30</v>
      </c>
      <c r="Z14" s="28">
        <f>IF(OR(OR(R11=2,R11=5),R11=8),IF(OR(OR(R27=2,R27=5),R27=8),P13,0),0)</f>
        <v>0</v>
      </c>
      <c r="AA14" s="28" t="s">
        <v>30</v>
      </c>
      <c r="AB14" s="28">
        <f>IF(OR(OR(R11=2,R11=5),R11=8),IF(OR(R27=3,R27=4),P14,0),0)</f>
        <v>0</v>
      </c>
      <c r="AC14" s="28" t="s">
        <v>30</v>
      </c>
      <c r="AD14" s="28">
        <f>IF(OR(OR(R11=2,R11=5),R11=8),IF(R27=1,P15,0),0)</f>
        <v>0</v>
      </c>
      <c r="AE14" s="28"/>
      <c r="AF14" s="28"/>
      <c r="AG14" s="28"/>
      <c r="AH14" s="28"/>
      <c r="AI14" s="28"/>
      <c r="AJ14" s="28"/>
      <c r="AK14" s="28"/>
      <c r="AL14" s="28"/>
      <c r="AM14" s="31" t="s">
        <v>22</v>
      </c>
      <c r="AN14" s="34">
        <f>VLOOKUP($AN$10,$AW$16:$BA$1264,5,TRUE)</f>
        <v>2</v>
      </c>
      <c r="AO14" s="34"/>
      <c r="AP14" s="34"/>
      <c r="AQ14" s="34"/>
      <c r="AR14" s="34"/>
      <c r="AS14" s="30"/>
      <c r="AT14" s="30"/>
      <c r="AU14" s="1"/>
      <c r="AV14" s="1"/>
      <c r="AX14" s="1"/>
      <c r="AY14" s="1"/>
      <c r="AZ14" s="1"/>
      <c r="BA14" s="1"/>
      <c r="BB14" s="1"/>
      <c r="BC14" s="1"/>
    </row>
    <row r="15" spans="1:55" ht="24.95" customHeight="1">
      <c r="A15" s="5"/>
      <c r="B15" s="9" t="s">
        <v>618</v>
      </c>
      <c r="C15" s="189" t="str">
        <f>IF(C8&gt;0,VLOOKUP(AB61,Y61:AA141,3,FALSE),"")</f>
        <v>6白　北西（金-）：人付き合いが下手</v>
      </c>
      <c r="D15" s="76"/>
      <c r="E15" s="9"/>
      <c r="F15" s="189" t="str">
        <f>IF(F8&gt;0,VLOOKUP(AC61,Y61:AA141,3,FALSE),"")</f>
        <v>8白　北東（土+）：一度決めると変更しない</v>
      </c>
      <c r="G15" s="96"/>
      <c r="H15" s="132" t="s">
        <v>680</v>
      </c>
      <c r="I15" s="64"/>
      <c r="J15" s="6"/>
      <c r="K15" s="5"/>
      <c r="L15" s="5"/>
      <c r="M15" s="5"/>
      <c r="N15" s="5"/>
      <c r="O15" s="28" t="s">
        <v>15</v>
      </c>
      <c r="P15" s="28">
        <v>-4</v>
      </c>
      <c r="Q15" s="31" t="s">
        <v>31</v>
      </c>
      <c r="R15" s="32">
        <f>IF(AN18&gt;=1,AN18,IF(AO18&gt;=1,AO18,IF(AP18&gt;=1,AP18,IF(AQ18&gt;=1,AQ18,IF(AR18&gt;=1,AR18,0)))))</f>
        <v>0</v>
      </c>
      <c r="S15" s="180" t="s">
        <v>875</v>
      </c>
      <c r="T15" s="28"/>
      <c r="U15" s="28" t="s">
        <v>32</v>
      </c>
      <c r="V15" s="28">
        <f>IF(OR(R11=6,R11=7),IF(OR(OR(R27=2,R27=5),R27=8),P11,0),0)</f>
        <v>0</v>
      </c>
      <c r="W15" s="28" t="s">
        <v>32</v>
      </c>
      <c r="X15" s="28">
        <f>IF(OR(R11=6,R11=7),IF(R27=1,P12,0),0)</f>
        <v>0</v>
      </c>
      <c r="Y15" s="28" t="s">
        <v>32</v>
      </c>
      <c r="Z15" s="28">
        <f>IF(OR(R11=6,R11=7),IF(OR(R27=6,R27=7),P13,0),0)</f>
        <v>0</v>
      </c>
      <c r="AA15" s="28" t="s">
        <v>32</v>
      </c>
      <c r="AB15" s="28">
        <f>IF(OR(R11=6,R11=7),IF(R27=9,P14,0),0)</f>
        <v>0</v>
      </c>
      <c r="AC15" s="28" t="s">
        <v>32</v>
      </c>
      <c r="AD15" s="28">
        <f>IF(OR(R11=6,R11=7),IF(OR(R27=3,R27=4),P15,0),0)</f>
        <v>0</v>
      </c>
      <c r="AE15" s="28"/>
      <c r="AF15" s="28"/>
      <c r="AG15" s="28"/>
      <c r="AH15" s="28"/>
      <c r="AI15" s="28"/>
      <c r="AJ15" s="28"/>
      <c r="AK15" s="28"/>
      <c r="AL15" s="28"/>
      <c r="AM15" s="31" t="s">
        <v>33</v>
      </c>
      <c r="AN15" s="34"/>
      <c r="AO15" s="34"/>
      <c r="AP15" s="34"/>
      <c r="AQ15" s="34"/>
      <c r="AR15" s="34"/>
      <c r="AS15" s="30"/>
      <c r="AT15" s="30"/>
      <c r="AU15" s="1"/>
      <c r="AV15" s="1"/>
      <c r="AW15" s="37" t="s">
        <v>868</v>
      </c>
      <c r="AX15" s="1" t="s">
        <v>869</v>
      </c>
      <c r="AY15" s="1" t="s">
        <v>870</v>
      </c>
      <c r="AZ15" s="1" t="s">
        <v>871</v>
      </c>
      <c r="BA15" s="1" t="s">
        <v>872</v>
      </c>
      <c r="BB15" s="1"/>
      <c r="BC15" s="1"/>
    </row>
    <row r="16" spans="1:55">
      <c r="A16" s="5"/>
      <c r="B16" s="9" t="s">
        <v>614</v>
      </c>
      <c r="C16" s="190"/>
      <c r="D16" s="77"/>
      <c r="E16" s="5"/>
      <c r="F16" s="190"/>
      <c r="G16" s="12"/>
      <c r="H16" s="133" t="s">
        <v>683</v>
      </c>
      <c r="I16" s="134" t="s">
        <v>681</v>
      </c>
      <c r="J16" s="14"/>
      <c r="K16" s="5"/>
      <c r="L16" s="5"/>
      <c r="M16" s="5"/>
      <c r="N16" s="5"/>
      <c r="O16" s="28" t="s">
        <v>35</v>
      </c>
      <c r="P16" s="28">
        <v>5</v>
      </c>
      <c r="Q16" s="31" t="s">
        <v>36</v>
      </c>
      <c r="R16" s="32">
        <f>IF(AN19&gt;=1,AN19,IF(AO19&gt;=1,AO19,IF(AP19&gt;=1,AP19,IF(AQ19&gt;=1,AQ19,IF(AR19&gt;=1,AR19,0)))))</f>
        <v>0</v>
      </c>
      <c r="S16" s="28"/>
      <c r="T16" s="28"/>
      <c r="U16" s="28"/>
      <c r="V16" s="28">
        <f>SUM(V11:V15)</f>
        <v>5</v>
      </c>
      <c r="W16" s="28"/>
      <c r="X16" s="28">
        <f>SUM(X11:X15)</f>
        <v>0</v>
      </c>
      <c r="Y16" s="28"/>
      <c r="Z16" s="28">
        <f>SUM(Z11:Z15)</f>
        <v>0</v>
      </c>
      <c r="AA16" s="28"/>
      <c r="AB16" s="28">
        <f>SUM(AB11:AB15)</f>
        <v>0</v>
      </c>
      <c r="AC16" s="28"/>
      <c r="AD16" s="28">
        <f>SUM(AD11:AD15)</f>
        <v>0</v>
      </c>
      <c r="AE16" s="28">
        <f>SUM(V16:AD16)</f>
        <v>5</v>
      </c>
      <c r="AF16" s="28" t="s">
        <v>37</v>
      </c>
      <c r="AG16" s="28"/>
      <c r="AH16" s="28"/>
      <c r="AI16" s="28"/>
      <c r="AJ16" s="28"/>
      <c r="AK16" s="28"/>
      <c r="AL16" s="28"/>
      <c r="AM16" s="31" t="s">
        <v>27</v>
      </c>
      <c r="AN16" s="34">
        <f>VLOOKUP($AN$10,$AW$16:$BA$1264,2,TRUE)</f>
        <v>15</v>
      </c>
      <c r="AO16" s="34"/>
      <c r="AP16" s="34"/>
      <c r="AQ16" s="34"/>
      <c r="AR16" s="34"/>
      <c r="AS16" s="30"/>
      <c r="AT16" s="30"/>
      <c r="AU16" s="40"/>
      <c r="AW16" s="37">
        <v>9868.7083333333339</v>
      </c>
      <c r="AX16">
        <v>3</v>
      </c>
      <c r="AY16">
        <v>2</v>
      </c>
      <c r="AZ16">
        <v>38</v>
      </c>
      <c r="BA16">
        <v>9</v>
      </c>
    </row>
    <row r="17" spans="1:53">
      <c r="A17" s="5"/>
      <c r="B17" s="9"/>
      <c r="C17" s="191"/>
      <c r="D17" s="77"/>
      <c r="E17" s="7"/>
      <c r="F17" s="191"/>
      <c r="G17" s="11"/>
      <c r="H17" s="135" t="s">
        <v>684</v>
      </c>
      <c r="I17" s="134" t="s">
        <v>682</v>
      </c>
      <c r="J17" s="5"/>
      <c r="K17" s="5"/>
      <c r="L17" s="5"/>
      <c r="M17" s="5"/>
      <c r="N17" s="5"/>
      <c r="O17" s="28" t="s">
        <v>38</v>
      </c>
      <c r="P17" s="28">
        <v>4</v>
      </c>
      <c r="Q17" s="28"/>
      <c r="R17" s="28"/>
      <c r="S17" s="28"/>
      <c r="T17" s="28"/>
      <c r="U17" s="28"/>
      <c r="V17" s="28"/>
      <c r="W17" s="28"/>
      <c r="X17" s="28"/>
      <c r="Y17" s="28"/>
      <c r="Z17" s="28"/>
      <c r="AA17" s="28"/>
      <c r="AB17" s="28"/>
      <c r="AC17" s="28"/>
      <c r="AD17" s="28"/>
      <c r="AE17" s="28"/>
      <c r="AF17" s="28"/>
      <c r="AG17" s="28"/>
      <c r="AH17" s="28"/>
      <c r="AI17" s="28"/>
      <c r="AJ17" s="28"/>
      <c r="AK17" s="28"/>
      <c r="AL17" s="28"/>
      <c r="AM17" s="31" t="s">
        <v>29</v>
      </c>
      <c r="AN17" s="34">
        <f>VLOOKUP($AN$10,$AW$16:$BA$1264,4,TRUE)</f>
        <v>51</v>
      </c>
      <c r="AO17" s="34"/>
      <c r="AP17" s="34"/>
      <c r="AQ17" s="34"/>
      <c r="AR17" s="34"/>
      <c r="AS17" s="30"/>
      <c r="AT17" s="30"/>
      <c r="AW17" s="37">
        <v>9898.2083333333339</v>
      </c>
      <c r="AX17">
        <v>4</v>
      </c>
      <c r="AY17">
        <v>1</v>
      </c>
      <c r="AZ17">
        <v>39</v>
      </c>
      <c r="BA17">
        <v>8</v>
      </c>
    </row>
    <row r="18" spans="1:53">
      <c r="A18" s="5"/>
      <c r="B18" s="38" t="s">
        <v>98</v>
      </c>
      <c r="C18" s="5"/>
      <c r="D18" s="5"/>
      <c r="E18" s="5"/>
      <c r="F18" s="5"/>
      <c r="G18" s="5"/>
      <c r="H18" s="136" t="s">
        <v>685</v>
      </c>
      <c r="I18" s="134" t="s">
        <v>686</v>
      </c>
      <c r="J18" s="13"/>
      <c r="K18" s="5"/>
      <c r="L18" s="5"/>
      <c r="M18" s="5"/>
      <c r="N18" s="5"/>
      <c r="O18" s="28" t="s">
        <v>39</v>
      </c>
      <c r="P18" s="28">
        <v>2</v>
      </c>
      <c r="Q18" s="31"/>
      <c r="R18" s="28"/>
      <c r="S18" s="28"/>
      <c r="T18" s="28"/>
      <c r="U18" s="28"/>
      <c r="V18" s="28"/>
      <c r="W18" s="28"/>
      <c r="X18" s="28"/>
      <c r="Y18" s="28"/>
      <c r="Z18" s="28"/>
      <c r="AA18" s="28"/>
      <c r="AB18" s="28"/>
      <c r="AC18" s="28"/>
      <c r="AD18" s="28"/>
      <c r="AE18" s="28"/>
      <c r="AF18" s="28"/>
      <c r="AG18" s="28"/>
      <c r="AH18" s="28"/>
      <c r="AI18" s="28"/>
      <c r="AJ18" s="28"/>
      <c r="AK18" s="28"/>
      <c r="AL18" s="28"/>
      <c r="AM18" s="31" t="s">
        <v>31</v>
      </c>
      <c r="AN18" s="34"/>
      <c r="AO18" s="34"/>
      <c r="AP18" s="34"/>
      <c r="AQ18" s="34"/>
      <c r="AR18" s="34"/>
      <c r="AS18" s="30"/>
      <c r="AT18" s="30"/>
      <c r="AW18" s="37">
        <v>9927.9583333333339</v>
      </c>
      <c r="AX18">
        <v>4</v>
      </c>
      <c r="AY18">
        <v>1</v>
      </c>
      <c r="AZ18">
        <v>40</v>
      </c>
      <c r="BA18">
        <v>7</v>
      </c>
    </row>
    <row r="19" spans="1:53" ht="7.5" customHeight="1">
      <c r="A19" s="38"/>
      <c r="B19" s="10"/>
      <c r="C19" s="5"/>
      <c r="D19" s="5"/>
      <c r="E19" s="5"/>
      <c r="F19" s="5"/>
      <c r="G19" s="9"/>
      <c r="H19" s="5"/>
      <c r="I19" s="5"/>
      <c r="J19" s="9"/>
      <c r="K19" s="5"/>
      <c r="L19" s="5"/>
      <c r="M19" s="5"/>
      <c r="N19" s="5"/>
      <c r="O19" s="28" t="s">
        <v>40</v>
      </c>
      <c r="P19" s="28">
        <v>-5</v>
      </c>
      <c r="Q19" s="28"/>
      <c r="R19" s="28"/>
      <c r="S19" s="28"/>
      <c r="T19" s="28"/>
      <c r="U19" s="28" t="s">
        <v>35</v>
      </c>
      <c r="V19" s="28"/>
      <c r="W19" s="28" t="s">
        <v>38</v>
      </c>
      <c r="X19" s="28"/>
      <c r="Y19" s="28" t="s">
        <v>39</v>
      </c>
      <c r="Z19" s="28"/>
      <c r="AA19" s="28" t="s">
        <v>40</v>
      </c>
      <c r="AB19" s="28"/>
      <c r="AC19" s="28" t="s">
        <v>41</v>
      </c>
      <c r="AD19" s="28"/>
      <c r="AE19" s="28"/>
      <c r="AF19" s="28"/>
      <c r="AG19" s="28"/>
      <c r="AH19" s="28"/>
      <c r="AI19" s="28"/>
      <c r="AJ19" s="28"/>
      <c r="AK19" s="28"/>
      <c r="AL19" s="28"/>
      <c r="AM19" s="31" t="s">
        <v>36</v>
      </c>
      <c r="AN19" s="34"/>
      <c r="AO19" s="34"/>
      <c r="AP19" s="34"/>
      <c r="AQ19" s="34"/>
      <c r="AR19" s="34"/>
      <c r="AS19" s="30"/>
      <c r="AT19" s="30"/>
      <c r="AW19" s="37">
        <v>9958.1666666666661</v>
      </c>
      <c r="AX19">
        <v>4</v>
      </c>
      <c r="AY19">
        <v>1</v>
      </c>
      <c r="AZ19">
        <v>41</v>
      </c>
      <c r="BA19">
        <v>6</v>
      </c>
    </row>
    <row r="20" spans="1:53">
      <c r="B20" t="s">
        <v>394</v>
      </c>
      <c r="O20" s="28" t="s">
        <v>41</v>
      </c>
      <c r="P20" s="28">
        <v>-4</v>
      </c>
      <c r="Q20" s="28"/>
      <c r="R20" s="28"/>
      <c r="S20" s="28"/>
      <c r="T20" s="28"/>
      <c r="U20" s="28" t="s">
        <v>19</v>
      </c>
      <c r="V20" s="28">
        <f>IF(R12=1,IF(OR(R28=6,R28=7),P16,0),0)</f>
        <v>0</v>
      </c>
      <c r="W20" s="28" t="s">
        <v>19</v>
      </c>
      <c r="X20" s="28">
        <f>IF(R12=1,IF(OR(R28=3,R28=4),P17,0),0)</f>
        <v>0</v>
      </c>
      <c r="Y20" s="28" t="s">
        <v>19</v>
      </c>
      <c r="Z20" s="28">
        <f>IF(R12=1,IF(R28=1,P18,0),0)</f>
        <v>0</v>
      </c>
      <c r="AA20" s="28" t="s">
        <v>19</v>
      </c>
      <c r="AB20" s="28">
        <f>IF(R12=1,IF(OR(OR(R28=2,R28=5),R28=8),P19,0),0)</f>
        <v>0</v>
      </c>
      <c r="AC20" s="28" t="s">
        <v>19</v>
      </c>
      <c r="AD20" s="28">
        <f>IF(R12=1,IF(R28=9,P15,0),0)</f>
        <v>0</v>
      </c>
      <c r="AE20" s="28"/>
      <c r="AF20" s="28"/>
      <c r="AG20" s="28"/>
      <c r="AH20" s="28"/>
      <c r="AI20" s="28"/>
      <c r="AJ20" s="28"/>
      <c r="AK20" s="28"/>
      <c r="AL20" s="28"/>
      <c r="AM20" s="31" t="s">
        <v>42</v>
      </c>
      <c r="AN20" s="35"/>
      <c r="AO20" s="31"/>
      <c r="AP20" s="31"/>
      <c r="AQ20" s="31"/>
      <c r="AR20" s="31"/>
      <c r="AS20" s="30"/>
      <c r="AT20" s="30"/>
      <c r="AW20" s="37">
        <v>9988.9166666666661</v>
      </c>
      <c r="AX20">
        <v>4</v>
      </c>
      <c r="AY20">
        <v>1</v>
      </c>
      <c r="AZ20">
        <v>42</v>
      </c>
      <c r="BA20">
        <v>5</v>
      </c>
    </row>
    <row r="21" spans="1:53" ht="14.25" customHeight="1">
      <c r="B21" s="86">
        <f>MOD(C8-DATE(1985,1,1)+36,60)+1</f>
        <v>28</v>
      </c>
      <c r="C21" s="87" t="str">
        <f>VLOOKUP(B21,納音!$B$3:$L$62,4,)</f>
        <v>辛卯</v>
      </c>
      <c r="D21" s="88"/>
      <c r="E21" s="86">
        <f>MOD(F8-DATE(1985,1,1)+36,60)+1</f>
        <v>48</v>
      </c>
      <c r="F21" s="87" t="str">
        <f>VLOOKUP(E21,納音!$B$3:$L$62,4,)</f>
        <v>辛亥</v>
      </c>
      <c r="G21" s="80"/>
      <c r="H21" s="80"/>
      <c r="I21" s="80"/>
      <c r="J21" s="80"/>
      <c r="K21" s="80"/>
      <c r="L21" s="80"/>
      <c r="M21" s="75"/>
      <c r="N21" s="75"/>
      <c r="O21" s="28" t="s">
        <v>43</v>
      </c>
      <c r="P21" s="28">
        <v>10</v>
      </c>
      <c r="Q21" s="28"/>
      <c r="R21" s="28"/>
      <c r="S21" s="28"/>
      <c r="T21" s="28"/>
      <c r="U21" s="28" t="s">
        <v>23</v>
      </c>
      <c r="V21" s="28">
        <f>IF(OR(R12=3,R12=4),IF(R28=1,P16,0),0)</f>
        <v>0</v>
      </c>
      <c r="W21" s="28" t="s">
        <v>23</v>
      </c>
      <c r="X21" s="28">
        <f>IF(OR(R12=3,R12=4),IF(R28=9,P17,0),0)</f>
        <v>0</v>
      </c>
      <c r="Y21" s="28" t="s">
        <v>23</v>
      </c>
      <c r="Z21" s="28">
        <f>IF(OR(R12=3,R12=4),IF(OR(R28=3,R28=4),P18,0),0)</f>
        <v>0</v>
      </c>
      <c r="AA21" s="28" t="s">
        <v>23</v>
      </c>
      <c r="AB21" s="28">
        <f>IF(OR(R12=3,R12=4),IF(OR(R28=6,R28=7),P19,0),0)</f>
        <v>0</v>
      </c>
      <c r="AC21" s="28" t="s">
        <v>23</v>
      </c>
      <c r="AD21" s="28">
        <f>IF(OR(R12=3,R12=4),IF(OR(OR(R28=2,R28=5),R28=8),P15,0),0)</f>
        <v>0</v>
      </c>
      <c r="AE21" s="28"/>
      <c r="AF21" s="28"/>
      <c r="AG21" s="28"/>
      <c r="AH21" s="28"/>
      <c r="AI21" s="28"/>
      <c r="AJ21" s="28"/>
      <c r="AK21" s="28"/>
      <c r="AL21" s="28"/>
      <c r="AM21" s="31" t="s">
        <v>44</v>
      </c>
      <c r="AN21" s="31" t="s">
        <v>34</v>
      </c>
      <c r="AO21" s="31"/>
      <c r="AP21" s="31"/>
      <c r="AQ21" s="31"/>
      <c r="AR21" s="31"/>
      <c r="AS21" s="30"/>
      <c r="AT21" s="30"/>
      <c r="AW21" s="37">
        <v>10020.083333333334</v>
      </c>
      <c r="AX21">
        <v>4</v>
      </c>
      <c r="AY21">
        <v>1</v>
      </c>
      <c r="AZ21">
        <v>43</v>
      </c>
      <c r="BA21">
        <v>4</v>
      </c>
    </row>
    <row r="22" spans="1:53">
      <c r="B22" s="89" t="s">
        <v>620</v>
      </c>
      <c r="C22" s="90" t="str">
        <f>VLOOKUP($B$21,納音!$B$3:$N$62,12)</f>
        <v>絶</v>
      </c>
      <c r="D22" s="91"/>
      <c r="E22" s="89"/>
      <c r="F22" s="90" t="str">
        <f>VLOOKUP($E$21,納音!$B$3:$N$62,12)</f>
        <v>沐浴</v>
      </c>
      <c r="G22" s="80"/>
      <c r="H22" s="80"/>
      <c r="I22" s="80"/>
      <c r="J22" s="80"/>
      <c r="K22" s="80"/>
      <c r="L22" s="80"/>
      <c r="M22" s="75"/>
      <c r="N22" s="75"/>
      <c r="O22" s="28" t="s">
        <v>45</v>
      </c>
      <c r="P22" s="28">
        <v>-10</v>
      </c>
      <c r="Q22" s="28"/>
      <c r="R22" s="28"/>
      <c r="S22" s="28"/>
      <c r="T22" s="28"/>
      <c r="U22" s="28" t="s">
        <v>28</v>
      </c>
      <c r="V22" s="28">
        <f>IF(R12=9,IF(OR(R28=3,R28=4),P16,0),0)</f>
        <v>0</v>
      </c>
      <c r="W22" s="28" t="s">
        <v>28</v>
      </c>
      <c r="X22" s="28">
        <f>IF(R12=9,IF(OR(OR(R28=2,R28=5),R28=8),P17,0),0)</f>
        <v>0</v>
      </c>
      <c r="Y22" s="28" t="s">
        <v>28</v>
      </c>
      <c r="Z22" s="28">
        <f>IF(R12=9,IF(R28=9,P18,0),0)</f>
        <v>0</v>
      </c>
      <c r="AA22" s="28" t="s">
        <v>28</v>
      </c>
      <c r="AB22" s="28">
        <f>IF(R12=9,IF(R28=1,P19,0),0)</f>
        <v>0</v>
      </c>
      <c r="AC22" s="28" t="s">
        <v>28</v>
      </c>
      <c r="AD22" s="28">
        <f>IF(R12=9,IF(OR(R28=6,R28=7),P15,0),0)</f>
        <v>0</v>
      </c>
      <c r="AE22" s="28"/>
      <c r="AF22" s="28"/>
      <c r="AG22" s="28"/>
      <c r="AH22" s="28"/>
      <c r="AI22" s="28"/>
      <c r="AJ22" s="28"/>
      <c r="AK22" s="28"/>
      <c r="AL22" s="28"/>
      <c r="AM22" s="32" t="s">
        <v>46</v>
      </c>
      <c r="AN22" s="31"/>
      <c r="AO22" s="31"/>
      <c r="AP22" s="31"/>
      <c r="AQ22" s="31"/>
      <c r="AR22" s="32"/>
      <c r="AS22" s="30"/>
      <c r="AT22" s="30"/>
      <c r="AW22" s="37">
        <v>10051.541666666666</v>
      </c>
      <c r="AX22">
        <v>4</v>
      </c>
      <c r="AY22">
        <v>1</v>
      </c>
      <c r="AZ22">
        <v>44</v>
      </c>
      <c r="BA22">
        <v>3</v>
      </c>
    </row>
    <row r="23" spans="1:53" ht="27" customHeight="1">
      <c r="B23" s="185" t="s">
        <v>621</v>
      </c>
      <c r="C23" s="195" t="str">
        <f>VLOOKUP($B$21,納音!$B$3:$N$62,13)</f>
        <v>優雅な</v>
      </c>
      <c r="D23" s="91"/>
      <c r="E23" s="92"/>
      <c r="F23" s="197" t="str">
        <f>VLOOKUP($E$21,納音!$B$3:$N$62,13)</f>
        <v>品格のある</v>
      </c>
      <c r="G23" s="80"/>
      <c r="H23" s="80"/>
      <c r="I23" s="80"/>
      <c r="J23" s="80"/>
      <c r="K23" s="80"/>
      <c r="L23" s="80"/>
      <c r="M23" s="75"/>
      <c r="N23" s="75"/>
      <c r="O23" s="28"/>
      <c r="P23" s="28"/>
      <c r="Q23" s="28"/>
      <c r="R23" s="28"/>
      <c r="S23" s="28"/>
      <c r="T23" s="28"/>
      <c r="U23" s="28" t="s">
        <v>30</v>
      </c>
      <c r="V23" s="28">
        <f>IF(OR(OR(R12=2,R12=5),R12=8),IF(R28=9,P16,0),0)</f>
        <v>0</v>
      </c>
      <c r="W23" s="28" t="s">
        <v>30</v>
      </c>
      <c r="X23" s="28">
        <f>IF(OR(OR(R12=2,R12=5),R12=8),IF(OR(R28=6,R28=7),P17,0),0)</f>
        <v>4</v>
      </c>
      <c r="Y23" s="28" t="s">
        <v>30</v>
      </c>
      <c r="Z23" s="28">
        <f>IF(OR(OR(R12=2,R12=5),R12=8),IF(OR(OR(R28=2,R28=5),R28=8),P18,0),0)</f>
        <v>0</v>
      </c>
      <c r="AA23" s="28" t="s">
        <v>30</v>
      </c>
      <c r="AB23" s="28">
        <f>IF(OR(OR(R12=2,R12=5),R12=8),IF(OR(R28=3,R28=4),P19,0),0)</f>
        <v>0</v>
      </c>
      <c r="AC23" s="28" t="s">
        <v>30</v>
      </c>
      <c r="AD23" s="28">
        <f>IF(OR(OR(R12=2,R12=5),R12=8),IF(R28=1,P15,0),0)</f>
        <v>0</v>
      </c>
      <c r="AE23" s="28"/>
      <c r="AF23" s="28"/>
      <c r="AG23" s="28"/>
      <c r="AH23" s="28"/>
      <c r="AI23" s="28"/>
      <c r="AJ23" s="28"/>
      <c r="AK23" s="28"/>
      <c r="AL23" s="28"/>
      <c r="AM23" s="30"/>
      <c r="AN23" s="30"/>
      <c r="AO23" s="30"/>
      <c r="AP23" s="30"/>
      <c r="AQ23" s="30"/>
      <c r="AR23" s="30"/>
      <c r="AS23" s="30"/>
      <c r="AT23" s="30"/>
      <c r="AW23" s="37">
        <v>10082.958333333334</v>
      </c>
      <c r="AX23">
        <v>4</v>
      </c>
      <c r="AY23">
        <v>1</v>
      </c>
      <c r="AZ23">
        <v>45</v>
      </c>
      <c r="BA23">
        <v>2</v>
      </c>
    </row>
    <row r="24" spans="1:53">
      <c r="B24" s="186"/>
      <c r="C24" s="196"/>
      <c r="D24" s="91"/>
      <c r="E24" s="93"/>
      <c r="F24" s="198"/>
      <c r="G24" s="80"/>
      <c r="H24" s="80"/>
      <c r="I24" s="80"/>
      <c r="J24" s="80"/>
      <c r="K24" s="80"/>
      <c r="L24" s="80"/>
      <c r="M24" s="75"/>
      <c r="N24" s="75"/>
      <c r="O24" s="28">
        <f>$AC$40</f>
        <v>0</v>
      </c>
      <c r="P24" s="28" t="s">
        <v>47</v>
      </c>
      <c r="Q24" s="28"/>
      <c r="R24" s="28"/>
      <c r="S24" s="28"/>
      <c r="T24" s="28"/>
      <c r="U24" s="28" t="s">
        <v>32</v>
      </c>
      <c r="V24" s="28">
        <f>IF(OR(R12=6,R12=7),IF(OR(OR(R28=2,R28=5),R28=8),P16,0),0)</f>
        <v>0</v>
      </c>
      <c r="W24" s="28" t="s">
        <v>32</v>
      </c>
      <c r="X24" s="28">
        <f>IF(OR(R12=6,R12=7),IF(R28=1,P17,0),0)</f>
        <v>0</v>
      </c>
      <c r="Y24" s="28" t="s">
        <v>32</v>
      </c>
      <c r="Z24" s="28">
        <f>IF(OR(R12=6,R12=7),IF(OR(R28=6,R28=7),P18,0),0)</f>
        <v>0</v>
      </c>
      <c r="AA24" s="28" t="s">
        <v>32</v>
      </c>
      <c r="AB24" s="28">
        <f>IF(OR(R12=6,R12=7),IF(R28=9,P19,0),0)</f>
        <v>0</v>
      </c>
      <c r="AC24" s="28" t="s">
        <v>32</v>
      </c>
      <c r="AD24" s="28">
        <f>IF(OR(R12=6,R12=7),IF(OR(R28=3,R28=4),P15,0),0)</f>
        <v>0</v>
      </c>
      <c r="AE24" s="28"/>
      <c r="AF24" s="28"/>
      <c r="AG24" s="28"/>
      <c r="AH24" s="28"/>
      <c r="AI24" s="28"/>
      <c r="AJ24" s="28"/>
      <c r="AK24" s="28"/>
      <c r="AL24" s="28"/>
      <c r="AM24" s="30"/>
      <c r="AN24" s="30"/>
      <c r="AO24" s="30"/>
      <c r="AP24" s="30"/>
      <c r="AQ24" s="30"/>
      <c r="AR24" s="30"/>
      <c r="AS24" s="30"/>
      <c r="AT24" s="30"/>
      <c r="AW24" s="37">
        <v>10114.041666666666</v>
      </c>
      <c r="AX24">
        <v>4</v>
      </c>
      <c r="AY24">
        <v>1</v>
      </c>
      <c r="AZ24">
        <v>46</v>
      </c>
      <c r="BA24">
        <v>1</v>
      </c>
    </row>
    <row r="25" spans="1:53">
      <c r="B25" s="187"/>
      <c r="C25" s="94" t="str">
        <f>VLOOKUP($B21,納音!$B$3:$L$62,5,)</f>
        <v>ペガサス</v>
      </c>
      <c r="D25" s="91"/>
      <c r="E25" s="89"/>
      <c r="F25" s="95" t="str">
        <f>VLOOKUP(E$21,納音!$B$3:$L$62,5,)</f>
        <v>チーター</v>
      </c>
      <c r="G25" s="80"/>
      <c r="H25" s="80"/>
      <c r="I25" s="80"/>
      <c r="J25" s="80"/>
      <c r="K25" s="80"/>
      <c r="L25" s="80"/>
      <c r="M25" s="75"/>
      <c r="N25" s="75"/>
      <c r="O25" s="28">
        <f>AB40</f>
        <v>0</v>
      </c>
      <c r="P25" s="28" t="s">
        <v>48</v>
      </c>
      <c r="Q25" s="28"/>
      <c r="R25" s="28"/>
      <c r="S25" s="28"/>
      <c r="T25" s="28"/>
      <c r="U25" s="28"/>
      <c r="V25" s="28">
        <f>SUM(V20:V24)</f>
        <v>0</v>
      </c>
      <c r="W25" s="28"/>
      <c r="X25" s="28">
        <f>SUM(X20:X24)</f>
        <v>4</v>
      </c>
      <c r="Y25" s="28"/>
      <c r="Z25" s="28">
        <f>SUM(Z20:Z24)</f>
        <v>0</v>
      </c>
      <c r="AA25" s="28"/>
      <c r="AB25" s="28">
        <f>SUM(AB20:AB24)</f>
        <v>0</v>
      </c>
      <c r="AC25" s="28"/>
      <c r="AD25" s="28">
        <f>SUM(AD20:AD24)</f>
        <v>0</v>
      </c>
      <c r="AE25" s="28">
        <f>SUM(V25:AD25)</f>
        <v>4</v>
      </c>
      <c r="AF25" s="28" t="s">
        <v>37</v>
      </c>
      <c r="AG25" s="28"/>
      <c r="AH25" s="28"/>
      <c r="AI25" s="28"/>
      <c r="AJ25" s="28"/>
      <c r="AK25" s="28"/>
      <c r="AL25" s="28"/>
      <c r="AM25" s="30"/>
      <c r="AN25" s="30"/>
      <c r="AO25" s="30"/>
      <c r="AP25" s="30"/>
      <c r="AQ25" s="30"/>
      <c r="AR25" s="30"/>
      <c r="AS25" s="30"/>
      <c r="AT25" s="30"/>
      <c r="AW25" s="37">
        <v>10144.666666666666</v>
      </c>
      <c r="AX25">
        <v>4</v>
      </c>
      <c r="AY25">
        <v>1</v>
      </c>
      <c r="AZ25">
        <v>47</v>
      </c>
      <c r="BA25">
        <v>9</v>
      </c>
    </row>
    <row r="26" spans="1:53">
      <c r="B26" s="84" t="s">
        <v>622</v>
      </c>
      <c r="C26" s="85" t="str">
        <f>VLOOKUP($R$14,納音!$B$3:$L$62,9,)&amp;" 月"</f>
        <v>大渓水 月</v>
      </c>
      <c r="D26" s="84"/>
      <c r="E26" s="84"/>
      <c r="F26" s="84" t="str">
        <f>VLOOKUP(R30,納音!$B$3:$L$62,9,)&amp;" 月"</f>
        <v>山頭火 月</v>
      </c>
      <c r="G26" s="80"/>
      <c r="H26" s="80"/>
      <c r="I26" s="80"/>
      <c r="J26" s="80"/>
      <c r="K26" s="80"/>
      <c r="L26" s="80"/>
      <c r="M26" s="75"/>
      <c r="N26" s="75"/>
      <c r="O26" s="28">
        <f>AE16</f>
        <v>5</v>
      </c>
      <c r="P26" s="28" t="s">
        <v>49</v>
      </c>
      <c r="Q26" s="28"/>
      <c r="R26" s="28"/>
      <c r="S26" s="28"/>
      <c r="T26" s="28"/>
      <c r="U26" s="28"/>
      <c r="V26" s="28"/>
      <c r="W26" s="28"/>
      <c r="X26" s="28"/>
      <c r="Y26" s="28"/>
      <c r="Z26" s="28"/>
      <c r="AA26" s="28"/>
      <c r="AB26" s="28"/>
      <c r="AC26" s="28"/>
      <c r="AD26" s="28"/>
      <c r="AE26" s="28"/>
      <c r="AF26" s="28"/>
      <c r="AG26" s="28"/>
      <c r="AH26" s="28"/>
      <c r="AI26" s="28"/>
      <c r="AJ26" s="28"/>
      <c r="AK26" s="28"/>
      <c r="AL26" s="28"/>
      <c r="AM26" s="30"/>
      <c r="AN26" s="36">
        <f>F8</f>
        <v>23679</v>
      </c>
      <c r="AO26" s="30"/>
      <c r="AP26" s="30"/>
      <c r="AQ26" s="30"/>
      <c r="AR26" s="30"/>
      <c r="AS26" s="30"/>
      <c r="AT26" s="30"/>
      <c r="AW26" s="37">
        <v>10174.791666666666</v>
      </c>
      <c r="AX26">
        <v>4</v>
      </c>
      <c r="AY26">
        <v>1</v>
      </c>
      <c r="AZ26">
        <v>48</v>
      </c>
      <c r="BA26">
        <v>8</v>
      </c>
    </row>
    <row r="27" spans="1:53">
      <c r="B27" s="84"/>
      <c r="C27" s="199" t="str">
        <f>VLOOKUP(R14,納音!$B$3:$L$62,11,)</f>
        <v xml:space="preserve">渓谷を流れる水。澄んだ心を持ち、時間をかけ、ゆっくりだが着実に成果を出していく。しかし、全てを包みこむような度量には欠ける。 </v>
      </c>
      <c r="D27" s="200"/>
      <c r="E27" s="199" t="str">
        <f>VLOOKUP(R30,納音!$B$3:$L$62,11,)</f>
        <v>山頂にて燃えさかる火。遠くからも目立ちみんなが認める優秀な知性（火）。ただし、うぬぼれると大火事になる。</v>
      </c>
      <c r="F27" s="200"/>
      <c r="G27" s="80"/>
      <c r="H27" s="80"/>
      <c r="I27" s="80"/>
      <c r="J27" s="80"/>
      <c r="K27" s="80"/>
      <c r="L27" s="80"/>
      <c r="M27" s="75"/>
      <c r="N27" s="75"/>
      <c r="O27" s="28">
        <f>AE25</f>
        <v>4</v>
      </c>
      <c r="P27" s="28" t="s">
        <v>50</v>
      </c>
      <c r="Q27" s="28" t="s">
        <v>51</v>
      </c>
      <c r="R27" s="32">
        <f>IF(AN29&gt;=1,AN29,IF(AO29&gt;=1,AO29,IF(AP29&gt;=1,AP29,IF(AQ29&gt;=1,AQ29,IF(AR29&gt;=1,AR29,0)))))</f>
        <v>9</v>
      </c>
      <c r="S27" s="33" t="s">
        <v>18</v>
      </c>
      <c r="T27" s="28"/>
      <c r="U27" s="28"/>
      <c r="V27" s="28"/>
      <c r="W27" s="28"/>
      <c r="X27" s="28"/>
      <c r="Y27" s="28"/>
      <c r="Z27" s="28"/>
      <c r="AA27" s="28"/>
      <c r="AB27" s="28"/>
      <c r="AC27" s="28"/>
      <c r="AD27" s="28"/>
      <c r="AE27" s="28"/>
      <c r="AF27" s="28"/>
      <c r="AG27" s="28"/>
      <c r="AH27" s="28"/>
      <c r="AI27" s="28"/>
      <c r="AJ27" s="28"/>
      <c r="AK27" s="28"/>
      <c r="AL27" s="28"/>
      <c r="AM27" s="30"/>
      <c r="AN27" s="30"/>
      <c r="AO27" s="30"/>
      <c r="AP27" s="30"/>
      <c r="AQ27" s="30"/>
      <c r="AR27" s="30"/>
      <c r="AS27" s="30"/>
      <c r="AT27" s="30"/>
      <c r="AW27" s="37">
        <v>10204.458333333334</v>
      </c>
      <c r="AX27">
        <v>4</v>
      </c>
      <c r="AY27">
        <v>1</v>
      </c>
      <c r="AZ27">
        <v>49</v>
      </c>
      <c r="BA27">
        <v>7</v>
      </c>
    </row>
    <row r="28" spans="1:53">
      <c r="B28" s="192" t="s">
        <v>627</v>
      </c>
      <c r="C28" s="201"/>
      <c r="D28" s="202"/>
      <c r="E28" s="201"/>
      <c r="F28" s="202"/>
      <c r="G28" s="80"/>
      <c r="H28" s="80"/>
      <c r="I28" s="80"/>
      <c r="J28" s="80"/>
      <c r="K28" s="80"/>
      <c r="L28" s="80"/>
      <c r="M28" s="75"/>
      <c r="N28" s="75"/>
      <c r="O28" s="28"/>
      <c r="P28" s="28"/>
      <c r="Q28" s="32" t="str">
        <f>IF(AM30&gt;=1,AM30,IF(AN30&gt;=1,AN30,IF(AO30&gt;=1,AO30,IF(AP30&gt;=1,AP30,IF(AQ30&gt;=1,AQ30,0)))))</f>
        <v>月  星</v>
      </c>
      <c r="R28" s="32">
        <f>IF(AN30&gt;=1,AN30,IF(AO30&gt;=1,AO30,IF(AP30&gt;=1,AP30,IF(AQ30&gt;=1,AQ30,IF(AR30&gt;=1,AR30,0)))))</f>
        <v>6</v>
      </c>
      <c r="S28" s="33" t="s">
        <v>22</v>
      </c>
      <c r="T28" s="28"/>
      <c r="U28" s="28"/>
      <c r="V28" s="28"/>
      <c r="W28" s="28"/>
      <c r="X28" s="28"/>
      <c r="Y28" s="28"/>
      <c r="Z28" s="28"/>
      <c r="AA28" s="28"/>
      <c r="AB28" s="28"/>
      <c r="AC28" s="28"/>
      <c r="AD28" s="28"/>
      <c r="AE28" s="28"/>
      <c r="AF28" s="28"/>
      <c r="AG28" s="28"/>
      <c r="AH28" s="28"/>
      <c r="AI28" s="28"/>
      <c r="AJ28" s="28"/>
      <c r="AK28" s="28"/>
      <c r="AL28" s="28"/>
      <c r="AM28" s="32"/>
      <c r="AN28" s="33" t="s">
        <v>24</v>
      </c>
      <c r="AO28" s="33"/>
      <c r="AP28" s="33"/>
      <c r="AQ28" s="33"/>
      <c r="AR28" s="33"/>
      <c r="AS28" s="30"/>
      <c r="AT28" s="30"/>
      <c r="AW28" s="37">
        <v>10233.958333333334</v>
      </c>
      <c r="AX28">
        <v>4</v>
      </c>
      <c r="AY28">
        <v>1</v>
      </c>
      <c r="AZ28">
        <v>50</v>
      </c>
      <c r="BA28">
        <v>6</v>
      </c>
    </row>
    <row r="29" spans="1:53">
      <c r="B29" s="192"/>
      <c r="C29" s="201"/>
      <c r="D29" s="202"/>
      <c r="E29" s="201"/>
      <c r="F29" s="202"/>
      <c r="G29" s="80"/>
      <c r="H29" s="80"/>
      <c r="I29" s="80"/>
      <c r="J29" s="80"/>
      <c r="K29" s="80"/>
      <c r="L29" s="80"/>
      <c r="M29" s="75"/>
      <c r="N29" s="75"/>
      <c r="O29" s="28"/>
      <c r="P29" s="28"/>
      <c r="Q29" s="32" t="str">
        <f>IF(AM31&gt;=1,AM31,IF(AN31&gt;=1,AN31,IF(AO31&gt;=1,AO31,IF(AP31&gt;=1,AP31,IF(AQ31&gt;=1,AQ31,0)))))</f>
        <v>日  星</v>
      </c>
      <c r="R29" s="32">
        <f>IF(AN32&gt;=1,AN32,IF(AO32&gt;=1,AO32,IF(AP32&gt;=1,AP32,IF(AQ32&gt;=1,AQ32,IF(AR32&gt;=1,AR32,0)))))</f>
        <v>41</v>
      </c>
      <c r="S29" s="33" t="s">
        <v>27</v>
      </c>
      <c r="T29" s="28">
        <f>VLOOKUP(R29,P46:R105,3,FALSE)</f>
        <v>5</v>
      </c>
      <c r="U29" s="28"/>
      <c r="V29" s="28"/>
      <c r="W29" s="28"/>
      <c r="X29" s="28"/>
      <c r="Y29" s="28"/>
      <c r="Z29" s="28"/>
      <c r="AA29" s="28"/>
      <c r="AB29" s="28"/>
      <c r="AC29" s="28"/>
      <c r="AD29" s="28"/>
      <c r="AE29" s="28"/>
      <c r="AF29" s="28"/>
      <c r="AG29" s="28"/>
      <c r="AH29" s="28"/>
      <c r="AI29" s="28"/>
      <c r="AJ29" s="28"/>
      <c r="AK29" s="28"/>
      <c r="AL29" s="28"/>
      <c r="AM29" s="31" t="s">
        <v>18</v>
      </c>
      <c r="AN29" s="34">
        <f>VLOOKUP(AN26,$AW$16:$BA$1264,3,TRUE)</f>
        <v>9</v>
      </c>
      <c r="AO29" s="34"/>
      <c r="AP29" s="34"/>
      <c r="AQ29" s="34"/>
      <c r="AR29" s="34"/>
      <c r="AS29" s="30"/>
      <c r="AT29" s="30"/>
      <c r="AW29" s="37">
        <v>10263.416666666666</v>
      </c>
      <c r="AX29">
        <v>5</v>
      </c>
      <c r="AY29">
        <v>9</v>
      </c>
      <c r="AZ29">
        <v>51</v>
      </c>
      <c r="BA29">
        <v>5</v>
      </c>
    </row>
    <row r="30" spans="1:53">
      <c r="B30" s="192"/>
      <c r="C30" s="201"/>
      <c r="D30" s="202"/>
      <c r="E30" s="201"/>
      <c r="F30" s="202"/>
      <c r="G30" s="80"/>
      <c r="H30" s="80"/>
      <c r="I30" s="80"/>
      <c r="J30" s="80"/>
      <c r="K30" s="80"/>
      <c r="L30" s="80"/>
      <c r="M30" s="75"/>
      <c r="N30" s="75"/>
      <c r="O30" s="28"/>
      <c r="P30" s="28"/>
      <c r="Q30" s="32" t="str">
        <f>IF(AM33&gt;=1,AM33,IF(AN33&gt;=1,AN33,IF(AO33&gt;=1,AO33,IF(AP33&gt;=1,AP33,IF(AQ33&gt;=1,AQ33,0)))))</f>
        <v>月干支</v>
      </c>
      <c r="R30" s="32">
        <f>IF(AN33&gt;=1,AN33,IF(AO33&gt;=1,AO33,IF(AP33&gt;=1,AP33,IF(AQ33&gt;=1,AQ33,IF(AR33&gt;=1,AR33,0)))))</f>
        <v>11</v>
      </c>
      <c r="S30" s="33" t="s">
        <v>29</v>
      </c>
      <c r="T30" s="179" t="s">
        <v>874</v>
      </c>
      <c r="U30" s="28"/>
      <c r="V30" s="28"/>
      <c r="W30" s="28"/>
      <c r="X30" s="28"/>
      <c r="Y30" s="28"/>
      <c r="Z30" s="28"/>
      <c r="AA30" s="28"/>
      <c r="AB30" s="28"/>
      <c r="AC30" s="28"/>
      <c r="AD30" s="28"/>
      <c r="AE30" s="28"/>
      <c r="AF30" s="28"/>
      <c r="AG30" s="28"/>
      <c r="AH30" s="28"/>
      <c r="AI30" s="28"/>
      <c r="AJ30" s="28"/>
      <c r="AK30" s="28"/>
      <c r="AL30" s="28"/>
      <c r="AM30" s="31" t="s">
        <v>22</v>
      </c>
      <c r="AN30" s="34">
        <f>VLOOKUP(AN26,$AW$16:$BA$1264,5,TRUE)</f>
        <v>6</v>
      </c>
      <c r="AO30" s="34"/>
      <c r="AP30" s="34"/>
      <c r="AQ30" s="34"/>
      <c r="AR30" s="34"/>
      <c r="AS30" s="30"/>
      <c r="AT30" s="30"/>
      <c r="AW30" s="37">
        <v>10293.208333333334</v>
      </c>
      <c r="AX30">
        <v>5</v>
      </c>
      <c r="AY30">
        <v>9</v>
      </c>
      <c r="AZ30">
        <v>52</v>
      </c>
      <c r="BA30">
        <v>4</v>
      </c>
    </row>
    <row r="31" spans="1:53">
      <c r="B31" s="192"/>
      <c r="C31" s="201"/>
      <c r="D31" s="202"/>
      <c r="E31" s="201"/>
      <c r="F31" s="202"/>
      <c r="G31" s="183" t="s">
        <v>949</v>
      </c>
      <c r="H31" s="80"/>
      <c r="I31" s="80"/>
      <c r="J31" s="80"/>
      <c r="K31" s="80"/>
      <c r="L31" s="80"/>
      <c r="M31" s="75"/>
      <c r="N31" s="184" t="s">
        <v>950</v>
      </c>
      <c r="O31" s="28"/>
      <c r="P31" s="28"/>
      <c r="Q31" s="32" t="str">
        <f>IF(AM34&gt;=1,AM34,IF(AN34&gt;=1,AN34,IF(AO34&gt;=1,AO34,IF(AP34&gt;=1,AP34,IF(AQ34&gt;=1,AQ34,0)))))</f>
        <v>日干支</v>
      </c>
      <c r="R31" s="32">
        <f>IF(AN34&gt;=1,AN34,IF(AO34&gt;=1,AO34,IF(AP34&gt;=1,AP34,IF(AQ34&gt;=1,AQ34,IF(AR34&gt;=1,AR34,0)))))</f>
        <v>0</v>
      </c>
      <c r="S31" s="33" t="s">
        <v>31</v>
      </c>
      <c r="T31" s="180" t="s">
        <v>875</v>
      </c>
      <c r="U31" s="28"/>
      <c r="V31" s="28"/>
      <c r="W31" s="28"/>
      <c r="X31" s="28"/>
      <c r="Y31" s="28"/>
      <c r="Z31" s="28"/>
      <c r="AA31" s="28"/>
      <c r="AB31" s="28"/>
      <c r="AC31" s="28"/>
      <c r="AD31" s="28"/>
      <c r="AE31" s="28"/>
      <c r="AF31" s="28"/>
      <c r="AG31" s="28"/>
      <c r="AH31" s="28"/>
      <c r="AI31" s="28"/>
      <c r="AJ31" s="28"/>
      <c r="AK31" s="28"/>
      <c r="AL31" s="28"/>
      <c r="AM31" s="31" t="s">
        <v>33</v>
      </c>
      <c r="AN31" s="34"/>
      <c r="AO31" s="34"/>
      <c r="AP31" s="34"/>
      <c r="AQ31" s="34"/>
      <c r="AR31" s="34"/>
      <c r="AS31" s="30"/>
      <c r="AT31" s="30"/>
      <c r="AW31" s="37">
        <v>10323.416666666666</v>
      </c>
      <c r="AX31">
        <v>5</v>
      </c>
      <c r="AY31">
        <v>9</v>
      </c>
      <c r="AZ31">
        <v>53</v>
      </c>
      <c r="BA31">
        <v>3</v>
      </c>
    </row>
    <row r="32" spans="1:53">
      <c r="B32" s="192"/>
      <c r="C32" s="201"/>
      <c r="D32" s="202"/>
      <c r="E32" s="201"/>
      <c r="F32" s="202"/>
      <c r="G32" s="80"/>
      <c r="H32" s="80"/>
      <c r="I32" s="80"/>
      <c r="J32" s="80"/>
      <c r="K32" s="80"/>
      <c r="L32" s="80"/>
      <c r="M32" s="75"/>
      <c r="N32" s="75"/>
      <c r="O32" s="28"/>
      <c r="P32" s="28"/>
      <c r="Q32" s="32" t="str">
        <f>IF(AM35&gt;=1,AM35,IF(AN35&gt;=1,AN35,IF(AO35&gt;=1,AO35,IF(AP35&gt;=1,AP35,IF(AQ35&gt;=1,AQ35,0)))))</f>
        <v>傾  斜</v>
      </c>
      <c r="R32" s="32">
        <f>IF(AN35&gt;=1,AN35,IF(AO35&gt;=1,AO35,IF(AP35&gt;=1,AP35,IF(AQ35&gt;=1,AQ35,IF(AR35&gt;=1,AR35,0)))))</f>
        <v>0</v>
      </c>
      <c r="S32" s="33" t="s">
        <v>36</v>
      </c>
      <c r="T32" s="28"/>
      <c r="U32" s="28"/>
      <c r="V32" s="28"/>
      <c r="W32" s="28"/>
      <c r="X32" s="28"/>
      <c r="Y32" s="28"/>
      <c r="Z32" s="28"/>
      <c r="AA32" s="28"/>
      <c r="AB32" s="28"/>
      <c r="AC32" s="28"/>
      <c r="AD32" s="28"/>
      <c r="AE32" s="28"/>
      <c r="AF32" s="28"/>
      <c r="AG32" s="28"/>
      <c r="AH32" s="28"/>
      <c r="AI32" s="28"/>
      <c r="AJ32" s="28"/>
      <c r="AK32" s="28"/>
      <c r="AL32" s="28"/>
      <c r="AM32" s="31" t="s">
        <v>27</v>
      </c>
      <c r="AN32" s="34">
        <f>VLOOKUP(AN26,$AW$16:$BA$1264,2,TRUE)</f>
        <v>41</v>
      </c>
      <c r="AO32" s="34"/>
      <c r="AP32" s="34"/>
      <c r="AQ32" s="34"/>
      <c r="AR32" s="34"/>
      <c r="AS32" s="30"/>
      <c r="AT32" s="30"/>
      <c r="AW32" s="37">
        <v>10354.166666666666</v>
      </c>
      <c r="AX32">
        <v>5</v>
      </c>
      <c r="AY32">
        <v>9</v>
      </c>
      <c r="AZ32">
        <v>54</v>
      </c>
      <c r="BA32">
        <v>2</v>
      </c>
    </row>
    <row r="33" spans="2:53">
      <c r="B33" s="192"/>
      <c r="C33" s="201"/>
      <c r="D33" s="202"/>
      <c r="E33" s="201"/>
      <c r="F33" s="202"/>
      <c r="G33" s="80"/>
      <c r="H33" s="80"/>
      <c r="I33" s="80"/>
      <c r="J33" s="80"/>
      <c r="K33" s="80"/>
      <c r="L33" s="80"/>
      <c r="M33" s="75"/>
      <c r="N33" s="75"/>
      <c r="O33" s="28"/>
      <c r="P33" s="28"/>
      <c r="Q33" s="32" t="str">
        <f>IF(AM36&gt;=1,AM36,IF(AN36&gt;=1,AN36,IF(AO36&gt;=1,AO36,IF(AP36&gt;=1,AP36,IF(AQ36&gt;=1,AQ36,0)))))</f>
        <v>年 号</v>
      </c>
      <c r="R33" s="28"/>
      <c r="S33" s="28"/>
      <c r="T33" s="28"/>
      <c r="U33" s="28"/>
      <c r="V33" s="28"/>
      <c r="W33" s="28"/>
      <c r="X33" s="28"/>
      <c r="Y33" s="28"/>
      <c r="Z33" s="28"/>
      <c r="AA33" s="28"/>
      <c r="AB33" s="28"/>
      <c r="AC33" s="28"/>
      <c r="AD33" s="28"/>
      <c r="AE33" s="28"/>
      <c r="AF33" s="28"/>
      <c r="AG33" s="28"/>
      <c r="AH33" s="28"/>
      <c r="AI33" s="28"/>
      <c r="AJ33" s="28"/>
      <c r="AK33" s="28"/>
      <c r="AL33" s="28"/>
      <c r="AM33" s="31" t="s">
        <v>29</v>
      </c>
      <c r="AN33" s="34">
        <f>VLOOKUP(AN26,$AW$16:$BA$1264,4,TRUE)</f>
        <v>11</v>
      </c>
      <c r="AO33" s="34"/>
      <c r="AP33" s="34"/>
      <c r="AQ33" s="34"/>
      <c r="AR33" s="34"/>
      <c r="AS33" s="30"/>
      <c r="AT33" s="30"/>
      <c r="AW33" s="37">
        <v>10385.333333333334</v>
      </c>
      <c r="AX33">
        <v>5</v>
      </c>
      <c r="AY33">
        <v>9</v>
      </c>
      <c r="AZ33">
        <v>55</v>
      </c>
      <c r="BA33">
        <v>1</v>
      </c>
    </row>
    <row r="34" spans="2:53">
      <c r="B34" s="192"/>
      <c r="C34" s="201"/>
      <c r="D34" s="202"/>
      <c r="E34" s="201"/>
      <c r="F34" s="202"/>
      <c r="G34" s="80"/>
      <c r="H34" s="80"/>
      <c r="I34" s="80"/>
      <c r="J34" s="80"/>
      <c r="K34" s="80"/>
      <c r="L34" s="80"/>
      <c r="M34" s="75"/>
      <c r="N34" s="75"/>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31" t="s">
        <v>31</v>
      </c>
      <c r="AN34" s="34"/>
      <c r="AO34" s="34"/>
      <c r="AP34" s="34"/>
      <c r="AQ34" s="34"/>
      <c r="AR34" s="34"/>
      <c r="AS34" s="30"/>
      <c r="AT34" s="30"/>
      <c r="AW34" s="37">
        <v>10416.791666666666</v>
      </c>
      <c r="AX34">
        <v>5</v>
      </c>
      <c r="AY34">
        <v>9</v>
      </c>
      <c r="AZ34">
        <v>56</v>
      </c>
      <c r="BA34">
        <v>9</v>
      </c>
    </row>
    <row r="35" spans="2:53">
      <c r="B35" s="84"/>
      <c r="C35" s="201"/>
      <c r="D35" s="202"/>
      <c r="E35" s="201"/>
      <c r="F35" s="202"/>
      <c r="G35" s="80"/>
      <c r="H35" s="80"/>
      <c r="I35" s="80"/>
      <c r="J35" s="80"/>
      <c r="K35" s="80"/>
      <c r="L35" s="80"/>
      <c r="M35" s="75"/>
      <c r="N35" s="75"/>
      <c r="O35" s="28"/>
      <c r="P35" s="30"/>
      <c r="Q35" s="28"/>
      <c r="R35" s="28"/>
      <c r="S35" s="28"/>
      <c r="T35" s="28"/>
      <c r="U35" s="28"/>
      <c r="V35" s="28"/>
      <c r="W35" s="28"/>
      <c r="X35" s="28"/>
      <c r="Y35" s="28"/>
      <c r="Z35" s="28"/>
      <c r="AA35" s="28"/>
      <c r="AB35" s="28"/>
      <c r="AC35" s="28"/>
      <c r="AD35" s="28"/>
      <c r="AE35" s="28"/>
      <c r="AF35" s="28"/>
      <c r="AG35" s="28"/>
      <c r="AH35" s="28"/>
      <c r="AI35" s="28"/>
      <c r="AJ35" s="28"/>
      <c r="AK35" s="28"/>
      <c r="AL35" s="28"/>
      <c r="AM35" s="31" t="s">
        <v>36</v>
      </c>
      <c r="AN35" s="34"/>
      <c r="AO35" s="34"/>
      <c r="AP35" s="34"/>
      <c r="AQ35" s="34"/>
      <c r="AR35" s="34"/>
      <c r="AS35" s="30"/>
      <c r="AT35" s="30"/>
      <c r="AW35" s="37">
        <v>10448.166666666666</v>
      </c>
      <c r="AX35">
        <v>5</v>
      </c>
      <c r="AY35">
        <v>9</v>
      </c>
      <c r="AZ35">
        <v>57</v>
      </c>
      <c r="BA35">
        <v>8</v>
      </c>
    </row>
    <row r="36" spans="2:53">
      <c r="B36" s="84"/>
      <c r="C36" s="201"/>
      <c r="D36" s="202"/>
      <c r="E36" s="201"/>
      <c r="F36" s="202"/>
      <c r="O36" s="28"/>
      <c r="P36" s="30">
        <v>1</v>
      </c>
      <c r="Q36" s="28" t="s">
        <v>52</v>
      </c>
      <c r="R36" s="28"/>
      <c r="S36" s="28"/>
      <c r="T36" s="28">
        <v>1</v>
      </c>
      <c r="U36" s="28" t="s">
        <v>53</v>
      </c>
      <c r="V36" s="28"/>
      <c r="W36" s="28"/>
      <c r="X36" s="28"/>
      <c r="Y36" s="28"/>
      <c r="Z36" s="28"/>
      <c r="AA36" s="28"/>
      <c r="AB36" s="28"/>
      <c r="AC36" s="28"/>
      <c r="AD36" s="28"/>
      <c r="AE36" s="28"/>
      <c r="AF36" s="28"/>
      <c r="AG36" s="28"/>
      <c r="AH36" s="28"/>
      <c r="AI36" s="28"/>
      <c r="AJ36" s="28"/>
      <c r="AK36" s="28"/>
      <c r="AL36" s="28"/>
      <c r="AM36" s="31" t="s">
        <v>42</v>
      </c>
      <c r="AN36" s="35"/>
      <c r="AO36" s="31"/>
      <c r="AP36" s="31"/>
      <c r="AQ36" s="31"/>
      <c r="AR36" s="31"/>
      <c r="AS36" s="30"/>
      <c r="AT36" s="30"/>
      <c r="AW36" s="37">
        <v>10479.291666666666</v>
      </c>
      <c r="AX36">
        <v>5</v>
      </c>
      <c r="AY36">
        <v>9</v>
      </c>
      <c r="AZ36">
        <v>58</v>
      </c>
      <c r="BA36">
        <v>7</v>
      </c>
    </row>
    <row r="37" spans="2:53">
      <c r="B37" s="84"/>
      <c r="C37" s="201"/>
      <c r="D37" s="202"/>
      <c r="E37" s="201"/>
      <c r="F37" s="202"/>
      <c r="O37" s="28"/>
      <c r="P37" s="30">
        <v>2</v>
      </c>
      <c r="Q37" s="28" t="s">
        <v>54</v>
      </c>
      <c r="R37" s="28"/>
      <c r="S37" s="28"/>
      <c r="T37" s="28">
        <v>2</v>
      </c>
      <c r="U37" s="28" t="s">
        <v>55</v>
      </c>
      <c r="V37" s="28"/>
      <c r="W37" s="28"/>
      <c r="X37" s="28"/>
      <c r="Y37" s="28"/>
      <c r="Z37" s="28"/>
      <c r="AA37" s="28"/>
      <c r="AB37" s="28"/>
      <c r="AC37" s="28"/>
      <c r="AD37" s="28"/>
      <c r="AE37" s="28"/>
      <c r="AF37" s="28"/>
      <c r="AG37" s="28"/>
      <c r="AH37" s="28"/>
      <c r="AI37" s="28"/>
      <c r="AJ37" s="28"/>
      <c r="AK37" s="28"/>
      <c r="AL37" s="28"/>
      <c r="AM37" s="31" t="s">
        <v>44</v>
      </c>
      <c r="AN37" s="31" t="s">
        <v>34</v>
      </c>
      <c r="AO37" s="31"/>
      <c r="AP37" s="31"/>
      <c r="AQ37" s="31"/>
      <c r="AR37" s="31"/>
      <c r="AS37" s="30"/>
      <c r="AT37" s="30"/>
      <c r="AW37" s="37">
        <v>10509.916666666666</v>
      </c>
      <c r="AX37">
        <v>5</v>
      </c>
      <c r="AY37">
        <v>9</v>
      </c>
      <c r="AZ37">
        <v>59</v>
      </c>
      <c r="BA37">
        <v>6</v>
      </c>
    </row>
    <row r="38" spans="2:53">
      <c r="B38" s="84"/>
      <c r="C38" s="203"/>
      <c r="D38" s="204"/>
      <c r="E38" s="203"/>
      <c r="F38" s="204"/>
      <c r="O38" s="28"/>
      <c r="P38" s="30">
        <v>3</v>
      </c>
      <c r="Q38" s="28" t="s">
        <v>56</v>
      </c>
      <c r="R38" s="28"/>
      <c r="S38" s="28"/>
      <c r="T38" s="28">
        <v>3</v>
      </c>
      <c r="U38" s="28" t="s">
        <v>57</v>
      </c>
      <c r="V38" s="28"/>
      <c r="W38" s="28"/>
      <c r="X38" s="28"/>
      <c r="Y38" s="28"/>
      <c r="Z38" s="28"/>
      <c r="AA38" s="28"/>
      <c r="AB38" s="28"/>
      <c r="AC38" s="28"/>
      <c r="AD38" s="28"/>
      <c r="AE38" s="28"/>
      <c r="AF38" s="28"/>
      <c r="AG38" s="28"/>
      <c r="AH38" s="28"/>
      <c r="AI38" s="28"/>
      <c r="AJ38" s="28"/>
      <c r="AK38" s="28"/>
      <c r="AL38" s="28"/>
      <c r="AM38" s="32" t="s">
        <v>46</v>
      </c>
      <c r="AN38" s="31"/>
      <c r="AO38" s="31"/>
      <c r="AP38" s="31"/>
      <c r="AQ38" s="31"/>
      <c r="AR38" s="32"/>
      <c r="AS38" s="30"/>
      <c r="AT38" s="30"/>
      <c r="AW38" s="37">
        <v>10540.041666666666</v>
      </c>
      <c r="AX38">
        <v>5</v>
      </c>
      <c r="AY38">
        <v>9</v>
      </c>
      <c r="AZ38">
        <v>60</v>
      </c>
      <c r="BA38">
        <v>5</v>
      </c>
    </row>
    <row r="39" spans="2:53">
      <c r="O39" s="28"/>
      <c r="P39" s="30">
        <v>4</v>
      </c>
      <c r="Q39" s="28" t="s">
        <v>58</v>
      </c>
      <c r="R39" s="28"/>
      <c r="S39" s="28"/>
      <c r="T39" s="28">
        <v>4</v>
      </c>
      <c r="U39" s="28" t="s">
        <v>59</v>
      </c>
      <c r="V39" s="28"/>
      <c r="W39" s="28"/>
      <c r="X39" s="28"/>
      <c r="Y39" s="28"/>
      <c r="Z39" s="28"/>
      <c r="AA39" s="28"/>
      <c r="AB39" s="28"/>
      <c r="AC39" s="28"/>
      <c r="AD39" s="28"/>
      <c r="AE39" s="28"/>
      <c r="AF39" s="28"/>
      <c r="AG39" s="28"/>
      <c r="AH39" s="28"/>
      <c r="AI39" s="28"/>
      <c r="AJ39" s="28"/>
      <c r="AK39" s="28"/>
      <c r="AL39" s="28"/>
      <c r="AM39" s="30"/>
      <c r="AN39" s="30"/>
      <c r="AO39" s="30"/>
      <c r="AP39" s="30"/>
      <c r="AQ39" s="30"/>
      <c r="AR39" s="30"/>
      <c r="AS39" s="30"/>
      <c r="AT39" s="30"/>
      <c r="AW39" s="37">
        <v>10569.708333333334</v>
      </c>
      <c r="AX39">
        <v>5</v>
      </c>
      <c r="AY39">
        <v>9</v>
      </c>
      <c r="AZ39">
        <v>1</v>
      </c>
      <c r="BA39">
        <v>4</v>
      </c>
    </row>
    <row r="40" spans="2:53">
      <c r="B40" t="s">
        <v>938</v>
      </c>
      <c r="O40" s="28"/>
      <c r="P40" s="30">
        <v>5</v>
      </c>
      <c r="Q40" s="28" t="s">
        <v>60</v>
      </c>
      <c r="R40" s="28"/>
      <c r="S40" s="28"/>
      <c r="T40" s="28">
        <v>5</v>
      </c>
      <c r="U40" s="28" t="s">
        <v>61</v>
      </c>
      <c r="V40" s="28"/>
      <c r="W40" s="28"/>
      <c r="X40" s="28"/>
      <c r="Y40" s="28"/>
      <c r="Z40" s="28"/>
      <c r="AA40" s="28"/>
      <c r="AB40" s="28"/>
      <c r="AC40" s="28"/>
      <c r="AD40" s="28"/>
      <c r="AE40" s="28"/>
      <c r="AF40" s="28"/>
      <c r="AG40" s="28"/>
      <c r="AH40" s="28"/>
      <c r="AI40" s="28"/>
      <c r="AJ40" s="28"/>
      <c r="AK40" s="28"/>
      <c r="AL40" s="28"/>
      <c r="AM40" s="30"/>
      <c r="AN40" s="30"/>
      <c r="AO40" s="30"/>
      <c r="AP40" s="30"/>
      <c r="AQ40" s="30"/>
      <c r="AR40" s="30"/>
      <c r="AS40" s="30"/>
      <c r="AT40" s="30"/>
      <c r="AW40" s="37">
        <v>10599.166666666666</v>
      </c>
      <c r="AX40">
        <v>5</v>
      </c>
      <c r="AY40">
        <v>9</v>
      </c>
      <c r="AZ40">
        <v>2</v>
      </c>
      <c r="BA40">
        <v>3</v>
      </c>
    </row>
    <row r="41" spans="2:53">
      <c r="B41" t="s">
        <v>939</v>
      </c>
      <c r="O41" s="28"/>
      <c r="P41" s="30">
        <v>6</v>
      </c>
      <c r="Q41" s="28" t="s">
        <v>62</v>
      </c>
      <c r="R41" s="28"/>
      <c r="S41" s="28"/>
      <c r="T41" s="28">
        <v>6</v>
      </c>
      <c r="U41" s="28" t="s">
        <v>63</v>
      </c>
      <c r="V41" s="28"/>
      <c r="W41" s="28"/>
      <c r="X41" s="28"/>
      <c r="Y41" s="28"/>
      <c r="Z41" s="28"/>
      <c r="AA41" s="28"/>
      <c r="AB41" s="28"/>
      <c r="AC41" s="28"/>
      <c r="AD41" s="28"/>
      <c r="AE41" s="28"/>
      <c r="AF41" s="28"/>
      <c r="AG41" s="28"/>
      <c r="AH41" s="28"/>
      <c r="AI41" s="28"/>
      <c r="AJ41" s="28"/>
      <c r="AK41" s="28"/>
      <c r="AL41" s="28"/>
      <c r="AM41" s="30"/>
      <c r="AN41" s="30"/>
      <c r="AO41" s="30"/>
      <c r="AP41" s="30"/>
      <c r="AQ41" s="30"/>
      <c r="AR41" s="30"/>
      <c r="AS41" s="30"/>
      <c r="AT41" s="30"/>
      <c r="AW41" s="37">
        <v>10628.666666666666</v>
      </c>
      <c r="AX41">
        <v>6</v>
      </c>
      <c r="AY41">
        <v>8</v>
      </c>
      <c r="AZ41">
        <v>3</v>
      </c>
      <c r="BA41">
        <v>2</v>
      </c>
    </row>
    <row r="42" spans="2:53">
      <c r="B42" t="s">
        <v>940</v>
      </c>
      <c r="O42" s="30"/>
      <c r="P42" s="30">
        <v>7</v>
      </c>
      <c r="Q42" s="28" t="s">
        <v>64</v>
      </c>
      <c r="R42" s="28"/>
      <c r="S42" s="28"/>
      <c r="T42" s="28">
        <v>7</v>
      </c>
      <c r="U42" s="28" t="s">
        <v>65</v>
      </c>
      <c r="V42" s="28"/>
      <c r="W42" s="28"/>
      <c r="X42" s="28"/>
      <c r="Y42" s="28"/>
      <c r="Z42" s="28"/>
      <c r="AA42" s="28"/>
      <c r="AB42" s="28"/>
      <c r="AC42" s="28"/>
      <c r="AD42" s="28"/>
      <c r="AE42" s="28"/>
      <c r="AF42" s="28"/>
      <c r="AG42" s="28"/>
      <c r="AH42" s="28"/>
      <c r="AI42" s="28"/>
      <c r="AJ42" s="28"/>
      <c r="AK42" s="28"/>
      <c r="AL42" s="28"/>
      <c r="AM42" s="30"/>
      <c r="AN42" s="30"/>
      <c r="AO42" s="30"/>
      <c r="AP42" s="30"/>
      <c r="AQ42" s="30"/>
      <c r="AR42" s="30"/>
      <c r="AS42" s="30"/>
      <c r="AT42" s="30"/>
      <c r="AW42" s="37">
        <v>10658.458333333334</v>
      </c>
      <c r="AX42">
        <v>6</v>
      </c>
      <c r="AY42">
        <v>8</v>
      </c>
      <c r="AZ42">
        <v>4</v>
      </c>
      <c r="BA42">
        <v>1</v>
      </c>
    </row>
    <row r="43" spans="2:53">
      <c r="B43" t="s">
        <v>941</v>
      </c>
      <c r="O43" s="30"/>
      <c r="P43" s="30">
        <v>8</v>
      </c>
      <c r="Q43" s="28" t="s">
        <v>66</v>
      </c>
      <c r="R43" s="28"/>
      <c r="S43" s="28"/>
      <c r="T43" s="28">
        <v>8</v>
      </c>
      <c r="U43" s="28" t="s">
        <v>67</v>
      </c>
      <c r="V43" s="28"/>
      <c r="W43" s="28"/>
      <c r="X43" s="28"/>
      <c r="Y43" s="28"/>
      <c r="Z43" s="28"/>
      <c r="AA43" s="28"/>
      <c r="AB43" s="28"/>
      <c r="AC43" s="28"/>
      <c r="AD43" s="28"/>
      <c r="AE43" s="28"/>
      <c r="AF43" s="28"/>
      <c r="AG43" s="28"/>
      <c r="AH43" s="28"/>
      <c r="AI43" s="28"/>
      <c r="AJ43" s="28"/>
      <c r="AK43" s="28"/>
      <c r="AL43" s="28"/>
      <c r="AM43" s="30"/>
      <c r="AN43" s="30"/>
      <c r="AO43" s="30"/>
      <c r="AP43" s="30"/>
      <c r="AQ43" s="30"/>
      <c r="AR43" s="30"/>
      <c r="AS43" s="30"/>
      <c r="AT43" s="30"/>
      <c r="AW43" s="37">
        <v>10688.666666666666</v>
      </c>
      <c r="AX43">
        <v>6</v>
      </c>
      <c r="AY43">
        <v>8</v>
      </c>
      <c r="AZ43">
        <v>5</v>
      </c>
      <c r="BA43">
        <v>9</v>
      </c>
    </row>
    <row r="44" spans="2:53">
      <c r="B44" t="s">
        <v>942</v>
      </c>
      <c r="O44" s="28"/>
      <c r="P44" s="30">
        <v>9</v>
      </c>
      <c r="Q44" s="28" t="s">
        <v>68</v>
      </c>
      <c r="R44" s="28"/>
      <c r="S44" s="28"/>
      <c r="T44" s="28">
        <v>9</v>
      </c>
      <c r="U44" s="28" t="s">
        <v>69</v>
      </c>
      <c r="V44" s="28"/>
      <c r="W44" s="28"/>
      <c r="X44" s="28"/>
      <c r="Y44" s="28"/>
      <c r="Z44" s="28"/>
      <c r="AA44" s="28"/>
      <c r="AB44" s="28"/>
      <c r="AC44" s="28"/>
      <c r="AD44" s="28"/>
      <c r="AE44" s="28"/>
      <c r="AF44" s="28"/>
      <c r="AG44" s="28"/>
      <c r="AH44" s="28"/>
      <c r="AI44" s="28"/>
      <c r="AJ44" s="28"/>
      <c r="AK44" s="28"/>
      <c r="AL44" s="28"/>
      <c r="AM44" s="30"/>
      <c r="AN44" s="30"/>
      <c r="AO44" s="30"/>
      <c r="AP44" s="30"/>
      <c r="AQ44" s="30"/>
      <c r="AR44" s="30"/>
      <c r="AS44" s="30"/>
      <c r="AT44" s="30"/>
      <c r="AW44" s="37">
        <v>10719.416666666666</v>
      </c>
      <c r="AX44">
        <v>6</v>
      </c>
      <c r="AY44">
        <v>8</v>
      </c>
      <c r="AZ44">
        <v>6</v>
      </c>
      <c r="BA44">
        <v>8</v>
      </c>
    </row>
    <row r="45" spans="2:53">
      <c r="B45" t="s">
        <v>943</v>
      </c>
      <c r="O45" s="28"/>
      <c r="P45" s="30"/>
      <c r="Q45" s="28"/>
      <c r="R45" s="28"/>
      <c r="S45" s="28"/>
      <c r="T45" s="28"/>
      <c r="U45" s="28"/>
      <c r="V45" s="28"/>
      <c r="W45" s="28"/>
      <c r="X45" s="28"/>
      <c r="Y45" s="28"/>
      <c r="Z45" s="28"/>
      <c r="AA45" s="28"/>
      <c r="AB45" s="28"/>
      <c r="AC45" s="28"/>
      <c r="AD45" s="28"/>
      <c r="AE45" s="28"/>
      <c r="AF45" s="28"/>
      <c r="AG45" s="28"/>
      <c r="AH45" s="28"/>
      <c r="AI45" s="28"/>
      <c r="AJ45" s="28"/>
      <c r="AK45" s="28"/>
      <c r="AL45" s="28"/>
      <c r="AM45" s="30"/>
      <c r="AN45" s="30"/>
      <c r="AO45" s="30"/>
      <c r="AP45" s="30"/>
      <c r="AQ45" s="30"/>
      <c r="AR45" s="30"/>
      <c r="AS45" s="30"/>
      <c r="AT45" s="30"/>
      <c r="AW45" s="37">
        <v>10750.583333333334</v>
      </c>
      <c r="AX45">
        <v>6</v>
      </c>
      <c r="AY45">
        <v>8</v>
      </c>
      <c r="AZ45">
        <v>7</v>
      </c>
      <c r="BA45">
        <v>7</v>
      </c>
    </row>
    <row r="46" spans="2:53">
      <c r="B46" t="s">
        <v>944</v>
      </c>
      <c r="O46" s="28"/>
      <c r="P46" s="28">
        <v>1</v>
      </c>
      <c r="Q46" s="178" t="s">
        <v>877</v>
      </c>
      <c r="R46" s="28">
        <v>1</v>
      </c>
      <c r="S46" s="28"/>
      <c r="T46" s="28"/>
      <c r="U46" s="28"/>
      <c r="V46" s="28"/>
      <c r="W46" s="28"/>
      <c r="X46" s="28">
        <v>1</v>
      </c>
      <c r="Y46" s="28" t="s">
        <v>70</v>
      </c>
      <c r="Z46" s="28"/>
      <c r="AA46" s="28">
        <v>1</v>
      </c>
      <c r="AB46" s="28" t="s">
        <v>71</v>
      </c>
      <c r="AC46" s="28"/>
      <c r="AD46" s="28">
        <v>1</v>
      </c>
      <c r="AE46" s="28" t="s">
        <v>687</v>
      </c>
      <c r="AF46" s="28"/>
      <c r="AG46" s="28"/>
      <c r="AH46" s="28"/>
      <c r="AI46" s="28"/>
      <c r="AJ46" s="28"/>
      <c r="AK46" s="28"/>
      <c r="AL46" s="28"/>
      <c r="AM46" s="30"/>
      <c r="AN46" s="30"/>
      <c r="AO46" s="30"/>
      <c r="AP46" s="30"/>
      <c r="AQ46" s="30"/>
      <c r="AR46" s="30"/>
      <c r="AS46" s="30"/>
      <c r="AT46" s="30"/>
      <c r="AW46" s="37">
        <v>10782.041666666666</v>
      </c>
      <c r="AX46">
        <v>6</v>
      </c>
      <c r="AY46">
        <v>8</v>
      </c>
      <c r="AZ46">
        <v>8</v>
      </c>
      <c r="BA46">
        <v>6</v>
      </c>
    </row>
    <row r="47" spans="2:53">
      <c r="B47" t="s">
        <v>947</v>
      </c>
      <c r="O47" s="28"/>
      <c r="P47" s="28">
        <v>2</v>
      </c>
      <c r="Q47" s="178" t="s">
        <v>878</v>
      </c>
      <c r="R47" s="28">
        <v>2</v>
      </c>
      <c r="S47" s="28"/>
      <c r="T47" s="28"/>
      <c r="U47" s="28"/>
      <c r="V47" s="28"/>
      <c r="W47" s="28"/>
      <c r="X47" s="28">
        <v>2</v>
      </c>
      <c r="Y47" s="28" t="s">
        <v>72</v>
      </c>
      <c r="Z47" s="28"/>
      <c r="AA47" s="28">
        <v>2</v>
      </c>
      <c r="AB47" s="28" t="s">
        <v>73</v>
      </c>
      <c r="AC47" s="28"/>
      <c r="AD47" s="28">
        <v>2</v>
      </c>
      <c r="AE47" s="28" t="s">
        <v>688</v>
      </c>
      <c r="AF47" s="28"/>
      <c r="AG47" s="28"/>
      <c r="AH47" s="28"/>
      <c r="AI47" s="28"/>
      <c r="AJ47" s="28"/>
      <c r="AK47" s="28"/>
      <c r="AL47" s="28"/>
      <c r="AM47" s="30"/>
      <c r="AN47" s="30"/>
      <c r="AO47" s="30"/>
      <c r="AP47" s="30"/>
      <c r="AQ47" s="30"/>
      <c r="AR47" s="30"/>
      <c r="AS47" s="30"/>
      <c r="AT47" s="30"/>
      <c r="AW47" s="37">
        <v>10813.416666666666</v>
      </c>
      <c r="AX47">
        <v>6</v>
      </c>
      <c r="AY47">
        <v>8</v>
      </c>
      <c r="AZ47">
        <v>9</v>
      </c>
      <c r="BA47">
        <v>5</v>
      </c>
    </row>
    <row r="48" spans="2:53">
      <c r="B48" t="s">
        <v>946</v>
      </c>
      <c r="O48" s="28"/>
      <c r="P48" s="28">
        <v>3</v>
      </c>
      <c r="Q48" s="178" t="s">
        <v>879</v>
      </c>
      <c r="R48" s="28">
        <v>3</v>
      </c>
      <c r="S48" s="28"/>
      <c r="T48" s="28"/>
      <c r="U48" s="28"/>
      <c r="V48" s="28"/>
      <c r="W48" s="28"/>
      <c r="X48" s="28">
        <v>3</v>
      </c>
      <c r="Y48" s="28" t="s">
        <v>74</v>
      </c>
      <c r="Z48" s="28"/>
      <c r="AA48" s="28">
        <v>3</v>
      </c>
      <c r="AB48" s="28" t="s">
        <v>75</v>
      </c>
      <c r="AC48" s="28"/>
      <c r="AD48" s="28">
        <v>3</v>
      </c>
      <c r="AE48" s="28" t="s">
        <v>689</v>
      </c>
      <c r="AF48" s="28"/>
      <c r="AG48" s="28"/>
      <c r="AH48" s="28"/>
      <c r="AI48" s="28"/>
      <c r="AJ48" s="28"/>
      <c r="AK48" s="28"/>
      <c r="AL48" s="28"/>
      <c r="AM48" s="30"/>
      <c r="AN48" s="30"/>
      <c r="AO48" s="30"/>
      <c r="AP48" s="30"/>
      <c r="AQ48" s="30"/>
      <c r="AR48" s="30"/>
      <c r="AS48" s="30"/>
      <c r="AT48" s="30"/>
      <c r="AW48" s="37">
        <v>10844.541666666666</v>
      </c>
      <c r="AX48">
        <v>6</v>
      </c>
      <c r="AY48">
        <v>8</v>
      </c>
      <c r="AZ48">
        <v>10</v>
      </c>
      <c r="BA48">
        <v>4</v>
      </c>
    </row>
    <row r="49" spans="2:53">
      <c r="B49" s="181" t="s">
        <v>945</v>
      </c>
      <c r="O49" s="28"/>
      <c r="P49" s="28">
        <v>4</v>
      </c>
      <c r="Q49" s="178" t="s">
        <v>880</v>
      </c>
      <c r="R49" s="28">
        <v>4</v>
      </c>
      <c r="S49" s="28"/>
      <c r="T49" s="28"/>
      <c r="U49" s="28"/>
      <c r="V49" s="28"/>
      <c r="W49" s="28"/>
      <c r="X49" s="28">
        <v>4</v>
      </c>
      <c r="Y49" s="28" t="s">
        <v>76</v>
      </c>
      <c r="Z49" s="28"/>
      <c r="AA49" s="28">
        <v>4</v>
      </c>
      <c r="AB49" s="28" t="s">
        <v>77</v>
      </c>
      <c r="AC49" s="28"/>
      <c r="AD49" s="28">
        <v>4</v>
      </c>
      <c r="AE49" s="28" t="s">
        <v>690</v>
      </c>
      <c r="AF49" s="28"/>
      <c r="AG49" s="28"/>
      <c r="AH49" s="28"/>
      <c r="AI49" s="28"/>
      <c r="AJ49" s="28"/>
      <c r="AK49" s="28"/>
      <c r="AL49" s="28"/>
      <c r="AM49" s="30"/>
      <c r="AN49" s="30"/>
      <c r="AO49" s="30"/>
      <c r="AP49" s="30"/>
      <c r="AQ49" s="30"/>
      <c r="AR49" s="30"/>
      <c r="AS49" s="30"/>
      <c r="AT49" s="30"/>
      <c r="AW49" s="37">
        <v>10875.166666666666</v>
      </c>
      <c r="AX49">
        <v>6</v>
      </c>
      <c r="AY49">
        <v>8</v>
      </c>
      <c r="AZ49">
        <v>11</v>
      </c>
      <c r="BA49">
        <v>3</v>
      </c>
    </row>
    <row r="50" spans="2:53">
      <c r="O50" s="28"/>
      <c r="P50" s="28">
        <v>5</v>
      </c>
      <c r="Q50" s="178" t="s">
        <v>881</v>
      </c>
      <c r="R50" s="28">
        <v>5</v>
      </c>
      <c r="S50" s="28"/>
      <c r="T50" s="28"/>
      <c r="U50" s="28"/>
      <c r="V50" s="28"/>
      <c r="W50" s="28"/>
      <c r="X50" s="28">
        <v>5</v>
      </c>
      <c r="Y50" s="28" t="s">
        <v>78</v>
      </c>
      <c r="Z50" s="28"/>
      <c r="AA50" s="28">
        <v>5</v>
      </c>
      <c r="AB50" s="28" t="s">
        <v>79</v>
      </c>
      <c r="AC50" s="28"/>
      <c r="AD50" s="28">
        <v>6</v>
      </c>
      <c r="AE50" s="28" t="s">
        <v>691</v>
      </c>
      <c r="AF50" s="28"/>
      <c r="AG50" s="28"/>
      <c r="AH50" s="28"/>
      <c r="AI50" s="28"/>
      <c r="AJ50" s="28"/>
      <c r="AK50" s="28"/>
      <c r="AL50" s="28"/>
      <c r="AM50" s="30"/>
      <c r="AN50" s="30"/>
      <c r="AO50" s="30"/>
      <c r="AP50" s="30"/>
      <c r="AQ50" s="30"/>
      <c r="AR50" s="30"/>
      <c r="AS50" s="30"/>
      <c r="AT50" s="30"/>
      <c r="AW50" s="37">
        <v>10905.25</v>
      </c>
      <c r="AX50">
        <v>6</v>
      </c>
      <c r="AY50">
        <v>8</v>
      </c>
      <c r="AZ50">
        <v>12</v>
      </c>
      <c r="BA50">
        <v>2</v>
      </c>
    </row>
    <row r="51" spans="2:53">
      <c r="O51" s="28"/>
      <c r="P51" s="28">
        <v>6</v>
      </c>
      <c r="Q51" s="178" t="s">
        <v>882</v>
      </c>
      <c r="R51" s="28">
        <v>6</v>
      </c>
      <c r="S51" s="28"/>
      <c r="T51" s="28"/>
      <c r="U51" s="28"/>
      <c r="V51" s="28"/>
      <c r="W51" s="28"/>
      <c r="X51" s="28">
        <v>6</v>
      </c>
      <c r="Y51" s="28" t="s">
        <v>80</v>
      </c>
      <c r="Z51" s="28"/>
      <c r="AA51" s="28">
        <v>6</v>
      </c>
      <c r="AB51" s="28" t="s">
        <v>81</v>
      </c>
      <c r="AC51" s="28"/>
      <c r="AD51" s="28">
        <v>7</v>
      </c>
      <c r="AE51" s="28" t="s">
        <v>692</v>
      </c>
      <c r="AF51" s="28"/>
      <c r="AG51" s="28"/>
      <c r="AH51" s="28"/>
      <c r="AI51" s="28"/>
      <c r="AJ51" s="28"/>
      <c r="AK51" s="28"/>
      <c r="AL51" s="28"/>
      <c r="AM51" s="30"/>
      <c r="AN51" s="30"/>
      <c r="AO51" s="30"/>
      <c r="AP51" s="30"/>
      <c r="AQ51" s="30"/>
      <c r="AR51" s="30"/>
      <c r="AS51" s="30"/>
      <c r="AT51" s="30"/>
      <c r="AW51" s="37">
        <v>10934.958333333334</v>
      </c>
      <c r="AX51">
        <v>6</v>
      </c>
      <c r="AY51">
        <v>8</v>
      </c>
      <c r="AZ51">
        <v>13</v>
      </c>
      <c r="BA51">
        <v>1</v>
      </c>
    </row>
    <row r="52" spans="2:53">
      <c r="O52" s="28"/>
      <c r="P52" s="28">
        <v>7</v>
      </c>
      <c r="Q52" s="178" t="s">
        <v>883</v>
      </c>
      <c r="R52" s="28">
        <v>7</v>
      </c>
      <c r="S52" s="28"/>
      <c r="T52" s="28"/>
      <c r="U52" s="28"/>
      <c r="V52" s="28"/>
      <c r="W52" s="28"/>
      <c r="X52" s="28">
        <v>7</v>
      </c>
      <c r="Y52" s="28" t="s">
        <v>82</v>
      </c>
      <c r="Z52" s="28"/>
      <c r="AA52" s="28">
        <v>7</v>
      </c>
      <c r="AB52" s="28" t="s">
        <v>83</v>
      </c>
      <c r="AC52" s="28"/>
      <c r="AD52" s="28">
        <v>8</v>
      </c>
      <c r="AE52" s="28" t="s">
        <v>693</v>
      </c>
      <c r="AF52" s="28"/>
      <c r="AG52" s="28"/>
      <c r="AH52" s="28"/>
      <c r="AI52" s="28"/>
      <c r="AJ52" s="28"/>
      <c r="AK52" s="28"/>
      <c r="AL52" s="28"/>
      <c r="AM52" s="30"/>
      <c r="AN52" s="30"/>
      <c r="AO52" s="30"/>
      <c r="AP52" s="30"/>
      <c r="AQ52" s="30"/>
      <c r="AR52" s="30"/>
      <c r="AS52" s="30"/>
      <c r="AT52" s="30"/>
      <c r="AW52" s="37">
        <v>10964.416666666666</v>
      </c>
      <c r="AX52">
        <v>6</v>
      </c>
      <c r="AY52">
        <v>8</v>
      </c>
      <c r="AZ52">
        <v>14</v>
      </c>
      <c r="BA52">
        <v>9</v>
      </c>
    </row>
    <row r="53" spans="2:53">
      <c r="O53" s="28"/>
      <c r="P53" s="28">
        <v>8</v>
      </c>
      <c r="Q53" s="178" t="s">
        <v>884</v>
      </c>
      <c r="R53" s="28">
        <v>8</v>
      </c>
      <c r="S53" s="28"/>
      <c r="T53" s="28"/>
      <c r="U53" s="28"/>
      <c r="V53" s="28"/>
      <c r="W53" s="28"/>
      <c r="X53" s="28">
        <v>8</v>
      </c>
      <c r="Y53" s="28" t="s">
        <v>84</v>
      </c>
      <c r="Z53" s="28"/>
      <c r="AA53" s="28">
        <v>8</v>
      </c>
      <c r="AB53" s="28" t="s">
        <v>85</v>
      </c>
      <c r="AC53" s="28"/>
      <c r="AD53" s="28">
        <v>9</v>
      </c>
      <c r="AE53" s="28" t="s">
        <v>694</v>
      </c>
      <c r="AF53" s="28"/>
      <c r="AG53" s="28"/>
      <c r="AH53" s="28"/>
      <c r="AI53" s="28"/>
      <c r="AJ53" s="28"/>
      <c r="AK53" s="28"/>
      <c r="AL53" s="28"/>
      <c r="AM53" s="30"/>
      <c r="AN53" s="30"/>
      <c r="AO53" s="30"/>
      <c r="AP53" s="30"/>
      <c r="AQ53" s="30"/>
      <c r="AR53" s="30"/>
      <c r="AS53" s="30"/>
      <c r="AT53" s="30"/>
      <c r="AW53" s="37">
        <v>10993.916666666666</v>
      </c>
      <c r="AX53">
        <v>7</v>
      </c>
      <c r="AY53">
        <v>7</v>
      </c>
      <c r="AZ53">
        <v>15</v>
      </c>
      <c r="BA53">
        <v>8</v>
      </c>
    </row>
    <row r="54" spans="2:53" hidden="1">
      <c r="O54" s="28"/>
      <c r="P54" s="28">
        <v>9</v>
      </c>
      <c r="Q54" s="178" t="s">
        <v>885</v>
      </c>
      <c r="R54" s="28">
        <v>9</v>
      </c>
      <c r="S54" s="28"/>
      <c r="T54" s="28"/>
      <c r="U54" s="28"/>
      <c r="V54" s="28"/>
      <c r="W54" s="28"/>
      <c r="X54" s="28">
        <v>9</v>
      </c>
      <c r="Y54" s="28" t="s">
        <v>86</v>
      </c>
      <c r="Z54" s="28"/>
      <c r="AA54" s="28">
        <v>9</v>
      </c>
      <c r="AB54" s="28" t="s">
        <v>87</v>
      </c>
      <c r="AC54" s="28"/>
      <c r="AD54" s="28">
        <v>10</v>
      </c>
      <c r="AE54" s="28" t="s">
        <v>610</v>
      </c>
      <c r="AF54" s="28"/>
      <c r="AG54" s="28"/>
      <c r="AH54" s="28"/>
      <c r="AI54" s="28"/>
      <c r="AJ54" s="28"/>
      <c r="AK54" s="28"/>
      <c r="AL54" s="28"/>
      <c r="AM54" s="30"/>
      <c r="AN54" s="30"/>
      <c r="AO54" s="30"/>
      <c r="AP54" s="30"/>
      <c r="AQ54" s="30"/>
      <c r="AR54" s="30"/>
      <c r="AS54" s="30"/>
      <c r="AT54" s="30"/>
      <c r="AW54" s="37">
        <v>11023.666666666666</v>
      </c>
      <c r="AX54">
        <v>7</v>
      </c>
      <c r="AY54">
        <v>7</v>
      </c>
      <c r="AZ54">
        <v>16</v>
      </c>
      <c r="BA54">
        <v>7</v>
      </c>
    </row>
    <row r="55" spans="2:53" hidden="1">
      <c r="O55" s="28"/>
      <c r="P55" s="28">
        <v>10</v>
      </c>
      <c r="Q55" s="178" t="s">
        <v>887</v>
      </c>
      <c r="R55" s="28">
        <v>10</v>
      </c>
      <c r="S55" s="28"/>
      <c r="T55" s="28"/>
      <c r="U55" s="28"/>
      <c r="V55" s="28"/>
      <c r="W55" s="28"/>
      <c r="X55" s="28">
        <v>10</v>
      </c>
      <c r="Y55" s="28" t="s">
        <v>88</v>
      </c>
      <c r="Z55" s="28"/>
      <c r="AA55" s="28">
        <v>10</v>
      </c>
      <c r="AB55" s="28" t="s">
        <v>89</v>
      </c>
      <c r="AC55" s="28"/>
      <c r="AD55" s="28"/>
      <c r="AE55" s="28"/>
      <c r="AF55" s="28"/>
      <c r="AG55" s="28"/>
      <c r="AH55" s="28"/>
      <c r="AI55" s="28"/>
      <c r="AJ55" s="28"/>
      <c r="AK55" s="28"/>
      <c r="AL55" s="28"/>
      <c r="AM55" s="30"/>
      <c r="AN55" s="30"/>
      <c r="AO55" s="30"/>
      <c r="AP55" s="30"/>
      <c r="AQ55" s="30"/>
      <c r="AR55" s="30"/>
      <c r="AS55" s="30"/>
      <c r="AT55" s="30"/>
      <c r="AW55" s="37">
        <v>11053.916666666666</v>
      </c>
      <c r="AX55">
        <v>7</v>
      </c>
      <c r="AY55">
        <v>7</v>
      </c>
      <c r="AZ55">
        <v>17</v>
      </c>
      <c r="BA55">
        <v>6</v>
      </c>
    </row>
    <row r="56" spans="2:53" hidden="1">
      <c r="O56" s="28"/>
      <c r="P56" s="28">
        <v>11</v>
      </c>
      <c r="Q56" s="178" t="s">
        <v>886</v>
      </c>
      <c r="R56" s="28">
        <v>11</v>
      </c>
      <c r="S56" s="28"/>
      <c r="T56" s="28"/>
      <c r="U56" s="28"/>
      <c r="V56" s="28"/>
      <c r="W56" s="28"/>
      <c r="X56" s="28">
        <v>11</v>
      </c>
      <c r="Y56" s="28" t="s">
        <v>90</v>
      </c>
      <c r="Z56" s="28"/>
      <c r="AA56" s="28">
        <v>11</v>
      </c>
      <c r="AB56" s="28" t="s">
        <v>91</v>
      </c>
      <c r="AC56" s="28"/>
      <c r="AD56" s="28"/>
      <c r="AE56" s="28"/>
      <c r="AF56" s="28"/>
      <c r="AG56" s="28"/>
      <c r="AH56" s="28"/>
      <c r="AI56" s="28"/>
      <c r="AJ56" s="28"/>
      <c r="AK56" s="28"/>
      <c r="AL56" s="28"/>
      <c r="AM56" s="30"/>
      <c r="AN56" s="30"/>
      <c r="AO56" s="30"/>
      <c r="AP56" s="30"/>
      <c r="AQ56" s="30"/>
      <c r="AR56" s="30"/>
      <c r="AS56" s="30"/>
      <c r="AT56" s="30"/>
      <c r="AW56" s="37">
        <v>11084.625</v>
      </c>
      <c r="AX56">
        <v>7</v>
      </c>
      <c r="AY56">
        <v>7</v>
      </c>
      <c r="AZ56">
        <v>18</v>
      </c>
      <c r="BA56">
        <v>5</v>
      </c>
    </row>
    <row r="57" spans="2:53" hidden="1">
      <c r="O57" s="28"/>
      <c r="P57" s="28">
        <v>12</v>
      </c>
      <c r="Q57" s="178" t="s">
        <v>888</v>
      </c>
      <c r="R57" s="28">
        <v>12</v>
      </c>
      <c r="S57" s="28"/>
      <c r="T57" s="28"/>
      <c r="U57" s="28"/>
      <c r="V57" s="28"/>
      <c r="W57" s="28"/>
      <c r="X57" s="28">
        <v>12</v>
      </c>
      <c r="Y57" s="28" t="s">
        <v>92</v>
      </c>
      <c r="Z57" s="28"/>
      <c r="AA57" s="28">
        <v>12</v>
      </c>
      <c r="AB57" s="28" t="s">
        <v>93</v>
      </c>
      <c r="AC57" s="28"/>
      <c r="AD57" s="28"/>
      <c r="AE57" s="28"/>
      <c r="AF57" s="28"/>
      <c r="AG57" s="28"/>
      <c r="AH57" s="28"/>
      <c r="AI57" s="28"/>
      <c r="AJ57" s="28"/>
      <c r="AK57" s="28"/>
      <c r="AL57" s="28"/>
      <c r="AM57" s="30"/>
      <c r="AN57" s="30"/>
      <c r="AO57" s="30"/>
      <c r="AP57" s="30"/>
      <c r="AQ57" s="30"/>
      <c r="AR57" s="30"/>
      <c r="AS57" s="30"/>
      <c r="AT57" s="30"/>
      <c r="AW57" s="37">
        <v>11115.833333333334</v>
      </c>
      <c r="AX57">
        <v>7</v>
      </c>
      <c r="AY57">
        <v>7</v>
      </c>
      <c r="AZ57">
        <v>19</v>
      </c>
      <c r="BA57">
        <v>4</v>
      </c>
    </row>
    <row r="58" spans="2:53" hidden="1">
      <c r="O58" s="28"/>
      <c r="P58" s="28">
        <v>13</v>
      </c>
      <c r="Q58" s="178" t="s">
        <v>889</v>
      </c>
      <c r="R58" s="28">
        <v>1</v>
      </c>
      <c r="S58" s="28"/>
      <c r="T58" s="28"/>
      <c r="U58" s="28"/>
      <c r="V58" s="28"/>
      <c r="W58" s="28"/>
      <c r="X58" s="28"/>
      <c r="Y58" s="28"/>
      <c r="Z58" s="28"/>
      <c r="AA58" s="28"/>
      <c r="AB58" s="28"/>
      <c r="AC58" s="28"/>
      <c r="AD58" s="28"/>
      <c r="AE58" s="28"/>
      <c r="AF58" s="28"/>
      <c r="AG58" s="28"/>
      <c r="AH58" s="28"/>
      <c r="AI58" s="28"/>
      <c r="AJ58" s="28"/>
      <c r="AK58" s="28"/>
      <c r="AL58" s="28"/>
      <c r="AM58" s="30"/>
      <c r="AN58" s="30"/>
      <c r="AO58" s="30"/>
      <c r="AP58" s="30"/>
      <c r="AQ58" s="30"/>
      <c r="AR58" s="30"/>
      <c r="AS58" s="30"/>
      <c r="AT58" s="30"/>
      <c r="AW58" s="37">
        <v>11147.25</v>
      </c>
      <c r="AX58">
        <v>7</v>
      </c>
      <c r="AY58">
        <v>7</v>
      </c>
      <c r="AZ58">
        <v>20</v>
      </c>
      <c r="BA58">
        <v>3</v>
      </c>
    </row>
    <row r="59" spans="2:53" hidden="1">
      <c r="O59" s="28"/>
      <c r="P59" s="28">
        <v>14</v>
      </c>
      <c r="Q59" s="178" t="s">
        <v>890</v>
      </c>
      <c r="R59" s="28">
        <v>2</v>
      </c>
      <c r="S59" s="28"/>
      <c r="T59" s="28"/>
      <c r="U59" s="28"/>
      <c r="V59" s="28"/>
      <c r="W59" s="28"/>
      <c r="X59" s="28"/>
      <c r="Y59" s="28"/>
      <c r="Z59" s="28"/>
      <c r="AA59" s="28"/>
      <c r="AB59" s="28"/>
      <c r="AC59" s="28"/>
      <c r="AD59" s="28"/>
      <c r="AE59" s="28"/>
      <c r="AF59" s="28"/>
      <c r="AG59" s="28"/>
      <c r="AH59" s="28"/>
      <c r="AI59" s="28"/>
      <c r="AJ59" s="28"/>
      <c r="AK59" s="28"/>
      <c r="AL59" s="28"/>
      <c r="AM59" s="30"/>
      <c r="AN59" s="30"/>
      <c r="AO59" s="30"/>
      <c r="AP59" s="30"/>
      <c r="AQ59" s="30"/>
      <c r="AR59" s="30"/>
      <c r="AS59" s="30"/>
      <c r="AT59" s="30"/>
      <c r="AW59" s="37">
        <v>11178.666666666666</v>
      </c>
      <c r="AX59">
        <v>7</v>
      </c>
      <c r="AY59">
        <v>7</v>
      </c>
      <c r="AZ59">
        <v>21</v>
      </c>
      <c r="BA59">
        <v>2</v>
      </c>
    </row>
    <row r="60" spans="2:53" hidden="1">
      <c r="O60" s="28"/>
      <c r="P60" s="28">
        <v>15</v>
      </c>
      <c r="Q60" s="178" t="s">
        <v>891</v>
      </c>
      <c r="R60" s="28">
        <v>3</v>
      </c>
      <c r="S60" s="28"/>
      <c r="T60" s="28"/>
      <c r="U60" s="28"/>
      <c r="V60" s="28"/>
      <c r="W60" s="28"/>
      <c r="X60" s="28"/>
      <c r="Y60" s="28" t="s">
        <v>594</v>
      </c>
      <c r="Z60" s="28"/>
      <c r="AA60" s="28"/>
      <c r="AB60" s="28" t="s">
        <v>595</v>
      </c>
      <c r="AC60" s="28" t="s">
        <v>596</v>
      </c>
      <c r="AD60" s="28"/>
      <c r="AE60" s="28"/>
      <c r="AF60" s="28"/>
      <c r="AG60" s="28"/>
      <c r="AH60" s="28"/>
      <c r="AI60" s="28"/>
      <c r="AJ60" s="28"/>
      <c r="AK60" s="28"/>
      <c r="AL60" s="28"/>
      <c r="AM60" s="30"/>
      <c r="AN60" s="30"/>
      <c r="AO60" s="30"/>
      <c r="AP60" s="30"/>
      <c r="AQ60" s="30"/>
      <c r="AR60" s="30"/>
      <c r="AS60" s="30"/>
      <c r="AT60" s="30"/>
      <c r="AW60" s="37">
        <v>11209.75</v>
      </c>
      <c r="AX60">
        <v>7</v>
      </c>
      <c r="AY60">
        <v>7</v>
      </c>
      <c r="AZ60">
        <v>22</v>
      </c>
      <c r="BA60">
        <v>1</v>
      </c>
    </row>
    <row r="61" spans="2:53" hidden="1">
      <c r="O61" s="28"/>
      <c r="P61" s="28">
        <v>16</v>
      </c>
      <c r="Q61" s="178" t="s">
        <v>892</v>
      </c>
      <c r="R61" s="28">
        <v>4</v>
      </c>
      <c r="S61" s="28"/>
      <c r="T61" s="28"/>
      <c r="U61" s="28"/>
      <c r="V61" s="28"/>
      <c r="W61" s="28"/>
      <c r="X61" s="28"/>
      <c r="Y61" s="28">
        <v>11</v>
      </c>
      <c r="Z61" s="41">
        <v>9</v>
      </c>
      <c r="AA61" s="28" t="s">
        <v>694</v>
      </c>
      <c r="AB61" s="28">
        <f>R11*10+R12</f>
        <v>22</v>
      </c>
      <c r="AC61" s="28">
        <f>R27*10+R28</f>
        <v>96</v>
      </c>
      <c r="AD61" s="28"/>
      <c r="AE61" s="28"/>
      <c r="AF61" s="28"/>
      <c r="AG61" s="28"/>
      <c r="AH61" s="28"/>
      <c r="AI61" s="28"/>
      <c r="AJ61" s="28"/>
      <c r="AK61" s="28"/>
      <c r="AL61" s="28"/>
      <c r="AM61" s="30"/>
      <c r="AN61" s="30"/>
      <c r="AO61" s="30"/>
      <c r="AP61" s="30"/>
      <c r="AQ61" s="30"/>
      <c r="AR61" s="28"/>
      <c r="AS61" s="28"/>
      <c r="AT61" s="28"/>
      <c r="AW61" s="37">
        <v>11240.416666666666</v>
      </c>
      <c r="AX61">
        <v>7</v>
      </c>
      <c r="AY61">
        <v>7</v>
      </c>
      <c r="AZ61">
        <v>23</v>
      </c>
      <c r="BA61">
        <v>9</v>
      </c>
    </row>
    <row r="62" spans="2:53" hidden="1">
      <c r="O62" s="28"/>
      <c r="P62" s="28">
        <v>17</v>
      </c>
      <c r="Q62" s="178" t="s">
        <v>893</v>
      </c>
      <c r="R62" s="28">
        <v>5</v>
      </c>
      <c r="S62" s="28"/>
      <c r="T62" s="28"/>
      <c r="U62" s="28"/>
      <c r="V62" s="28"/>
      <c r="W62" s="28"/>
      <c r="X62" s="28"/>
      <c r="Y62" s="28">
        <v>21</v>
      </c>
      <c r="Z62" s="41">
        <v>6</v>
      </c>
      <c r="AA62" s="28" t="s">
        <v>691</v>
      </c>
      <c r="AB62" s="28"/>
      <c r="AC62" s="28"/>
      <c r="AD62" s="28"/>
      <c r="AE62" s="28"/>
      <c r="AF62" s="28"/>
      <c r="AG62" s="28"/>
      <c r="AH62" s="28"/>
      <c r="AI62" s="28"/>
      <c r="AJ62" s="28"/>
      <c r="AK62" s="28"/>
      <c r="AL62" s="28"/>
      <c r="AM62" s="30"/>
      <c r="AN62" s="30"/>
      <c r="AO62" s="30"/>
      <c r="AP62" s="30"/>
      <c r="AQ62" s="30"/>
      <c r="AR62" s="28"/>
      <c r="AS62" s="28"/>
      <c r="AT62" s="28"/>
      <c r="AW62" s="37">
        <v>11270.5</v>
      </c>
      <c r="AX62">
        <v>7</v>
      </c>
      <c r="AY62">
        <v>7</v>
      </c>
      <c r="AZ62">
        <v>24</v>
      </c>
      <c r="BA62">
        <v>8</v>
      </c>
    </row>
    <row r="63" spans="2:53" hidden="1">
      <c r="O63" s="28"/>
      <c r="P63" s="28">
        <v>18</v>
      </c>
      <c r="Q63" s="178" t="s">
        <v>894</v>
      </c>
      <c r="R63" s="28">
        <v>6</v>
      </c>
      <c r="S63" s="28"/>
      <c r="T63" s="28"/>
      <c r="U63" s="28"/>
      <c r="V63" s="28"/>
      <c r="W63" s="28"/>
      <c r="X63" s="28"/>
      <c r="Y63" s="28">
        <v>31</v>
      </c>
      <c r="Z63" s="41">
        <v>7</v>
      </c>
      <c r="AA63" s="28" t="s">
        <v>692</v>
      </c>
      <c r="AB63" s="28"/>
      <c r="AC63" s="28"/>
      <c r="AD63" s="28"/>
      <c r="AE63" s="28"/>
      <c r="AF63" s="28"/>
      <c r="AG63" s="28"/>
      <c r="AH63" s="28"/>
      <c r="AI63" s="28"/>
      <c r="AJ63" s="28"/>
      <c r="AK63" s="28"/>
      <c r="AL63" s="28"/>
      <c r="AM63" s="30"/>
      <c r="AN63" s="30"/>
      <c r="AO63" s="30"/>
      <c r="AP63" s="30"/>
      <c r="AQ63" s="30"/>
      <c r="AR63" s="28"/>
      <c r="AS63" s="28"/>
      <c r="AT63" s="28"/>
      <c r="AW63" s="37">
        <v>11300.208333333334</v>
      </c>
      <c r="AX63">
        <v>7</v>
      </c>
      <c r="AY63">
        <v>7</v>
      </c>
      <c r="AZ63">
        <v>25</v>
      </c>
      <c r="BA63">
        <v>7</v>
      </c>
    </row>
    <row r="64" spans="2:53" hidden="1">
      <c r="O64" s="28"/>
      <c r="P64" s="28">
        <v>19</v>
      </c>
      <c r="Q64" s="178" t="s">
        <v>895</v>
      </c>
      <c r="R64" s="28">
        <v>7</v>
      </c>
      <c r="S64" s="28"/>
      <c r="T64" s="28"/>
      <c r="U64" s="28"/>
      <c r="V64" s="28"/>
      <c r="W64" s="28"/>
      <c r="X64" s="28"/>
      <c r="Y64" s="28">
        <v>41</v>
      </c>
      <c r="Z64" s="41">
        <v>8</v>
      </c>
      <c r="AA64" s="28" t="s">
        <v>693</v>
      </c>
      <c r="AB64" s="28"/>
      <c r="AC64" s="28"/>
      <c r="AD64" s="28"/>
      <c r="AE64" s="28"/>
      <c r="AF64" s="28"/>
      <c r="AG64" s="28"/>
      <c r="AH64" s="28"/>
      <c r="AI64" s="28"/>
      <c r="AJ64" s="28"/>
      <c r="AK64" s="28"/>
      <c r="AL64" s="28"/>
      <c r="AM64" s="30"/>
      <c r="AN64" s="30"/>
      <c r="AO64" s="30"/>
      <c r="AP64" s="30"/>
      <c r="AQ64" s="30"/>
      <c r="AR64" s="28"/>
      <c r="AS64" s="28"/>
      <c r="AT64" s="28"/>
      <c r="AW64" s="37">
        <v>11329.666666666666</v>
      </c>
      <c r="AX64">
        <v>7</v>
      </c>
      <c r="AY64">
        <v>7</v>
      </c>
      <c r="AZ64">
        <v>26</v>
      </c>
      <c r="BA64">
        <v>6</v>
      </c>
    </row>
    <row r="65" spans="15:53" hidden="1">
      <c r="O65" s="28"/>
      <c r="P65" s="28">
        <v>20</v>
      </c>
      <c r="Q65" s="178" t="s">
        <v>896</v>
      </c>
      <c r="R65" s="28">
        <v>8</v>
      </c>
      <c r="S65" s="28"/>
      <c r="T65" s="28"/>
      <c r="U65" s="28"/>
      <c r="V65" s="28"/>
      <c r="W65" s="28"/>
      <c r="X65" s="28"/>
      <c r="Y65" s="28">
        <v>51</v>
      </c>
      <c r="Z65" s="41">
        <v>9</v>
      </c>
      <c r="AA65" s="28" t="s">
        <v>694</v>
      </c>
      <c r="AB65" s="28"/>
      <c r="AC65" s="28"/>
      <c r="AD65" s="28"/>
      <c r="AE65" s="28"/>
      <c r="AF65" s="28"/>
      <c r="AG65" s="28"/>
      <c r="AH65" s="28"/>
      <c r="AI65" s="28"/>
      <c r="AJ65" s="28"/>
      <c r="AK65" s="28"/>
      <c r="AL65" s="28"/>
      <c r="AM65" s="30"/>
      <c r="AN65" s="30"/>
      <c r="AO65" s="30"/>
      <c r="AP65" s="30"/>
      <c r="AQ65" s="30"/>
      <c r="AR65" s="28"/>
      <c r="AS65" s="28"/>
      <c r="AT65" s="28"/>
      <c r="AW65" s="37">
        <v>11359.166666666666</v>
      </c>
      <c r="AX65">
        <v>8</v>
      </c>
      <c r="AY65">
        <v>6</v>
      </c>
      <c r="AZ65">
        <v>27</v>
      </c>
      <c r="BA65">
        <v>5</v>
      </c>
    </row>
    <row r="66" spans="15:53" hidden="1">
      <c r="O66" s="28"/>
      <c r="P66" s="28">
        <v>21</v>
      </c>
      <c r="Q66" s="178" t="s">
        <v>897</v>
      </c>
      <c r="R66" s="28">
        <v>9</v>
      </c>
      <c r="S66" s="28"/>
      <c r="T66" s="28"/>
      <c r="U66" s="28"/>
      <c r="V66" s="28"/>
      <c r="W66" s="28"/>
      <c r="X66" s="28"/>
      <c r="Y66" s="28">
        <v>61</v>
      </c>
      <c r="Z66" s="41">
        <v>1</v>
      </c>
      <c r="AA66" s="28" t="s">
        <v>687</v>
      </c>
      <c r="AB66" s="28"/>
      <c r="AC66" s="28"/>
      <c r="AD66" s="28"/>
      <c r="AE66" s="28"/>
      <c r="AF66" s="28"/>
      <c r="AG66" s="28"/>
      <c r="AH66" s="28"/>
      <c r="AI66" s="30"/>
      <c r="AJ66" s="28"/>
      <c r="AK66" s="28"/>
      <c r="AL66" s="28"/>
      <c r="AM66" s="30"/>
      <c r="AN66" s="30"/>
      <c r="AO66" s="30"/>
      <c r="AP66" s="30"/>
      <c r="AQ66" s="30"/>
      <c r="AR66" s="28"/>
      <c r="AS66" s="28"/>
      <c r="AT66" s="28"/>
      <c r="AW66" s="37">
        <v>11388.916666666666</v>
      </c>
      <c r="AX66">
        <v>8</v>
      </c>
      <c r="AY66">
        <v>6</v>
      </c>
      <c r="AZ66">
        <v>28</v>
      </c>
      <c r="BA66">
        <v>4</v>
      </c>
    </row>
    <row r="67" spans="15:53" hidden="1">
      <c r="O67" s="28"/>
      <c r="P67" s="28">
        <v>22</v>
      </c>
      <c r="Q67" s="178" t="s">
        <v>898</v>
      </c>
      <c r="R67" s="28">
        <v>10</v>
      </c>
      <c r="S67" s="28"/>
      <c r="T67" s="28"/>
      <c r="U67" s="28"/>
      <c r="V67" s="28"/>
      <c r="W67" s="28"/>
      <c r="X67" s="28"/>
      <c r="Y67" s="28">
        <v>71</v>
      </c>
      <c r="Z67" s="41">
        <v>2</v>
      </c>
      <c r="AA67" s="28" t="s">
        <v>688</v>
      </c>
      <c r="AB67" s="28"/>
      <c r="AC67" s="28"/>
      <c r="AD67" s="28"/>
      <c r="AE67" s="28"/>
      <c r="AF67" s="28"/>
      <c r="AG67" s="28"/>
      <c r="AH67" s="28"/>
      <c r="AI67" s="30"/>
      <c r="AJ67" s="28"/>
      <c r="AK67" s="28"/>
      <c r="AL67" s="28"/>
      <c r="AM67" s="30"/>
      <c r="AN67" s="30"/>
      <c r="AO67" s="30"/>
      <c r="AP67" s="30"/>
      <c r="AQ67" s="30"/>
      <c r="AR67" s="28"/>
      <c r="AS67" s="28"/>
      <c r="AT67" s="28"/>
      <c r="AW67" s="37">
        <v>11419.125</v>
      </c>
      <c r="AX67">
        <v>8</v>
      </c>
      <c r="AY67">
        <v>6</v>
      </c>
      <c r="AZ67">
        <v>29</v>
      </c>
      <c r="BA67">
        <v>3</v>
      </c>
    </row>
    <row r="68" spans="15:53" hidden="1">
      <c r="O68" s="28"/>
      <c r="P68" s="28">
        <v>23</v>
      </c>
      <c r="Q68" s="178" t="s">
        <v>899</v>
      </c>
      <c r="R68" s="28">
        <v>11</v>
      </c>
      <c r="S68" s="28"/>
      <c r="T68" s="28"/>
      <c r="U68" s="28"/>
      <c r="V68" s="28"/>
      <c r="W68" s="28"/>
      <c r="X68" s="28"/>
      <c r="Y68" s="28">
        <v>81</v>
      </c>
      <c r="Z68" s="28">
        <v>3</v>
      </c>
      <c r="AA68" s="28" t="s">
        <v>696</v>
      </c>
      <c r="AB68" s="28"/>
      <c r="AC68" s="28"/>
      <c r="AD68" s="28"/>
      <c r="AE68" s="28"/>
      <c r="AF68" s="28"/>
      <c r="AG68" s="28"/>
      <c r="AH68" s="28"/>
      <c r="AI68" s="28"/>
      <c r="AJ68" s="28"/>
      <c r="AK68" s="28"/>
      <c r="AL68" s="28"/>
      <c r="AM68" s="30"/>
      <c r="AN68" s="30"/>
      <c r="AO68" s="30"/>
      <c r="AP68" s="30"/>
      <c r="AQ68" s="30"/>
      <c r="AR68" s="28"/>
      <c r="AS68" s="28"/>
      <c r="AT68" s="28"/>
      <c r="AW68" s="37">
        <v>11449.875</v>
      </c>
      <c r="AX68">
        <v>8</v>
      </c>
      <c r="AY68">
        <v>6</v>
      </c>
      <c r="AZ68">
        <v>30</v>
      </c>
      <c r="BA68">
        <v>2</v>
      </c>
    </row>
    <row r="69" spans="15:53" hidden="1">
      <c r="O69" s="28"/>
      <c r="P69" s="28">
        <v>24</v>
      </c>
      <c r="Q69" s="178" t="s">
        <v>900</v>
      </c>
      <c r="R69" s="28">
        <v>12</v>
      </c>
      <c r="S69" s="28"/>
      <c r="T69" s="28"/>
      <c r="U69" s="28"/>
      <c r="V69" s="28"/>
      <c r="W69" s="28"/>
      <c r="X69" s="28"/>
      <c r="Y69" s="28">
        <v>91</v>
      </c>
      <c r="Z69" s="41">
        <v>4</v>
      </c>
      <c r="AA69" s="28" t="s">
        <v>690</v>
      </c>
      <c r="AB69" s="28"/>
      <c r="AC69" s="28"/>
      <c r="AD69" s="28"/>
      <c r="AE69" s="28"/>
      <c r="AF69" s="28"/>
      <c r="AG69" s="28"/>
      <c r="AH69" s="28"/>
      <c r="AI69" s="28"/>
      <c r="AJ69" s="28"/>
      <c r="AK69" s="28"/>
      <c r="AL69" s="28"/>
      <c r="AM69" s="30"/>
      <c r="AN69" s="30"/>
      <c r="AO69" s="30"/>
      <c r="AP69" s="30"/>
      <c r="AQ69" s="30"/>
      <c r="AR69" s="28"/>
      <c r="AS69" s="28"/>
      <c r="AT69" s="28"/>
      <c r="AW69" s="37">
        <v>11481.083333333334</v>
      </c>
      <c r="AX69">
        <v>8</v>
      </c>
      <c r="AY69">
        <v>6</v>
      </c>
      <c r="AZ69">
        <v>31</v>
      </c>
      <c r="BA69">
        <v>1</v>
      </c>
    </row>
    <row r="70" spans="15:53" hidden="1">
      <c r="O70" s="28"/>
      <c r="P70" s="28">
        <v>25</v>
      </c>
      <c r="Q70" s="178" t="s">
        <v>901</v>
      </c>
      <c r="R70" s="28">
        <v>1</v>
      </c>
      <c r="S70" s="28"/>
      <c r="T70" s="28"/>
      <c r="U70" s="28"/>
      <c r="V70" s="28"/>
      <c r="W70" s="28"/>
      <c r="X70" s="28"/>
      <c r="Y70" s="28">
        <v>12</v>
      </c>
      <c r="Z70" s="41">
        <v>4</v>
      </c>
      <c r="AA70" s="28" t="s">
        <v>690</v>
      </c>
      <c r="AB70" s="28"/>
      <c r="AC70" s="28"/>
      <c r="AD70" s="28"/>
      <c r="AE70" s="28"/>
      <c r="AF70" s="28"/>
      <c r="AG70" s="28"/>
      <c r="AH70" s="28"/>
      <c r="AI70" s="28"/>
      <c r="AJ70" s="28"/>
      <c r="AK70" s="28"/>
      <c r="AL70" s="28"/>
      <c r="AM70" s="30"/>
      <c r="AN70" s="30"/>
      <c r="AO70" s="30"/>
      <c r="AP70" s="30"/>
      <c r="AQ70" s="30"/>
      <c r="AR70" s="28"/>
      <c r="AS70" s="28"/>
      <c r="AT70" s="28"/>
      <c r="AW70" s="37">
        <v>11512.5</v>
      </c>
      <c r="AX70">
        <v>8</v>
      </c>
      <c r="AY70">
        <v>6</v>
      </c>
      <c r="AZ70">
        <v>32</v>
      </c>
      <c r="BA70">
        <v>9</v>
      </c>
    </row>
    <row r="71" spans="15:53" hidden="1">
      <c r="O71" s="28"/>
      <c r="P71" s="28">
        <v>26</v>
      </c>
      <c r="Q71" s="178" t="s">
        <v>902</v>
      </c>
      <c r="R71" s="28">
        <v>2</v>
      </c>
      <c r="S71" s="28"/>
      <c r="T71" s="28"/>
      <c r="U71" s="28"/>
      <c r="V71" s="28"/>
      <c r="W71" s="28"/>
      <c r="X71" s="28"/>
      <c r="Y71" s="28">
        <v>22</v>
      </c>
      <c r="Z71" s="41">
        <v>6</v>
      </c>
      <c r="AA71" s="28" t="s">
        <v>691</v>
      </c>
      <c r="AB71" s="28"/>
      <c r="AC71" s="28"/>
      <c r="AD71" s="28"/>
      <c r="AE71" s="28"/>
      <c r="AF71" s="28"/>
      <c r="AG71" s="28"/>
      <c r="AH71" s="28"/>
      <c r="AI71" s="28"/>
      <c r="AJ71" s="28"/>
      <c r="AK71" s="28"/>
      <c r="AL71" s="28"/>
      <c r="AM71" s="30"/>
      <c r="AN71" s="30"/>
      <c r="AO71" s="30"/>
      <c r="AP71" s="30"/>
      <c r="AQ71" s="30"/>
      <c r="AR71" s="28"/>
      <c r="AS71" s="28"/>
      <c r="AT71" s="28"/>
      <c r="AW71" s="37">
        <v>11543.916666666666</v>
      </c>
      <c r="AX71">
        <v>8</v>
      </c>
      <c r="AY71">
        <v>6</v>
      </c>
      <c r="AZ71">
        <v>33</v>
      </c>
      <c r="BA71">
        <v>8</v>
      </c>
    </row>
    <row r="72" spans="15:53" hidden="1">
      <c r="O72" s="28"/>
      <c r="P72" s="28">
        <v>27</v>
      </c>
      <c r="Q72" s="178" t="s">
        <v>903</v>
      </c>
      <c r="R72" s="28">
        <v>3</v>
      </c>
      <c r="S72" s="28"/>
      <c r="T72" s="28"/>
      <c r="U72" s="28"/>
      <c r="V72" s="28"/>
      <c r="W72" s="28"/>
      <c r="X72" s="28"/>
      <c r="Y72" s="28">
        <v>32</v>
      </c>
      <c r="Z72" s="41">
        <v>6</v>
      </c>
      <c r="AA72" s="28" t="s">
        <v>691</v>
      </c>
      <c r="AB72" s="28"/>
      <c r="AC72" s="28"/>
      <c r="AD72" s="28"/>
      <c r="AE72" s="28"/>
      <c r="AF72" s="28"/>
      <c r="AG72" s="28"/>
      <c r="AH72" s="28"/>
      <c r="AI72" s="28"/>
      <c r="AJ72" s="28"/>
      <c r="AK72" s="28"/>
      <c r="AL72" s="28"/>
      <c r="AM72" s="30"/>
      <c r="AN72" s="30"/>
      <c r="AO72" s="30"/>
      <c r="AP72" s="30"/>
      <c r="AQ72" s="30"/>
      <c r="AR72" s="28"/>
      <c r="AS72" s="28"/>
      <c r="AT72" s="28"/>
      <c r="AW72" s="37">
        <v>11575</v>
      </c>
      <c r="AX72">
        <v>8</v>
      </c>
      <c r="AY72">
        <v>6</v>
      </c>
      <c r="AZ72">
        <v>34</v>
      </c>
      <c r="BA72">
        <v>7</v>
      </c>
    </row>
    <row r="73" spans="15:53" hidden="1">
      <c r="O73" s="28"/>
      <c r="P73" s="28">
        <v>28</v>
      </c>
      <c r="Q73" s="178" t="s">
        <v>904</v>
      </c>
      <c r="R73" s="28">
        <v>4</v>
      </c>
      <c r="S73" s="28"/>
      <c r="T73" s="28"/>
      <c r="U73" s="28"/>
      <c r="V73" s="28"/>
      <c r="W73" s="28"/>
      <c r="X73" s="28"/>
      <c r="Y73" s="28">
        <v>42</v>
      </c>
      <c r="Z73" s="41">
        <v>7</v>
      </c>
      <c r="AA73" s="28" t="s">
        <v>692</v>
      </c>
      <c r="AB73" s="28"/>
      <c r="AC73" s="28"/>
      <c r="AD73" s="28"/>
      <c r="AE73" s="28"/>
      <c r="AF73" s="28"/>
      <c r="AG73" s="28"/>
      <c r="AH73" s="28"/>
      <c r="AI73" s="28"/>
      <c r="AJ73" s="28"/>
      <c r="AK73" s="28"/>
      <c r="AL73" s="28"/>
      <c r="AM73" s="30"/>
      <c r="AN73" s="30"/>
      <c r="AO73" s="30"/>
      <c r="AP73" s="30"/>
      <c r="AQ73" s="30"/>
      <c r="AR73" s="28"/>
      <c r="AS73" s="28"/>
      <c r="AT73" s="28"/>
      <c r="AW73" s="37">
        <v>11605.625</v>
      </c>
      <c r="AX73">
        <v>8</v>
      </c>
      <c r="AY73">
        <v>6</v>
      </c>
      <c r="AZ73">
        <v>35</v>
      </c>
      <c r="BA73">
        <v>6</v>
      </c>
    </row>
    <row r="74" spans="15:53" hidden="1">
      <c r="O74" s="28"/>
      <c r="P74" s="28">
        <v>29</v>
      </c>
      <c r="Q74" s="178" t="s">
        <v>905</v>
      </c>
      <c r="R74" s="28">
        <v>5</v>
      </c>
      <c r="S74" s="28"/>
      <c r="T74" s="28"/>
      <c r="U74" s="28"/>
      <c r="V74" s="28"/>
      <c r="W74" s="28"/>
      <c r="X74" s="28"/>
      <c r="Y74" s="28">
        <v>52</v>
      </c>
      <c r="Z74" s="41">
        <v>8</v>
      </c>
      <c r="AA74" s="28" t="s">
        <v>693</v>
      </c>
      <c r="AB74" s="28"/>
      <c r="AC74" s="28"/>
      <c r="AD74" s="28"/>
      <c r="AE74" s="28"/>
      <c r="AF74" s="28"/>
      <c r="AG74" s="28"/>
      <c r="AH74" s="28"/>
      <c r="AI74" s="28"/>
      <c r="AJ74" s="28"/>
      <c r="AK74" s="28"/>
      <c r="AL74" s="28"/>
      <c r="AM74" s="30"/>
      <c r="AN74" s="30"/>
      <c r="AO74" s="30"/>
      <c r="AP74" s="30"/>
      <c r="AQ74" s="30"/>
      <c r="AR74" s="28"/>
      <c r="AS74" s="28"/>
      <c r="AT74" s="28"/>
      <c r="AW74" s="37">
        <v>11635.75</v>
      </c>
      <c r="AX74">
        <v>8</v>
      </c>
      <c r="AY74">
        <v>6</v>
      </c>
      <c r="AZ74">
        <v>36</v>
      </c>
      <c r="BA74">
        <v>5</v>
      </c>
    </row>
    <row r="75" spans="15:53" hidden="1">
      <c r="O75" s="28"/>
      <c r="P75" s="28">
        <v>30</v>
      </c>
      <c r="Q75" s="178" t="s">
        <v>906</v>
      </c>
      <c r="R75" s="28">
        <v>6</v>
      </c>
      <c r="S75" s="28"/>
      <c r="T75" s="28"/>
      <c r="U75" s="28"/>
      <c r="V75" s="28"/>
      <c r="W75" s="28"/>
      <c r="X75" s="28"/>
      <c r="Y75" s="28">
        <v>62</v>
      </c>
      <c r="Z75" s="41">
        <v>9</v>
      </c>
      <c r="AA75" s="28" t="s">
        <v>694</v>
      </c>
      <c r="AB75" s="28"/>
      <c r="AC75" s="28"/>
      <c r="AD75" s="28"/>
      <c r="AE75" s="28"/>
      <c r="AF75" s="28"/>
      <c r="AG75" s="28"/>
      <c r="AH75" s="28"/>
      <c r="AI75" s="28"/>
      <c r="AJ75" s="28"/>
      <c r="AK75" s="28"/>
      <c r="AL75" s="28"/>
      <c r="AM75" s="30"/>
      <c r="AN75" s="30"/>
      <c r="AO75" s="30"/>
      <c r="AP75" s="30"/>
      <c r="AQ75" s="30"/>
      <c r="AR75" s="28"/>
      <c r="AS75" s="28"/>
      <c r="AT75" s="28"/>
      <c r="AW75" s="37">
        <v>11665.458333333334</v>
      </c>
      <c r="AX75">
        <v>8</v>
      </c>
      <c r="AY75">
        <v>6</v>
      </c>
      <c r="AZ75">
        <v>37</v>
      </c>
      <c r="BA75">
        <v>4</v>
      </c>
    </row>
    <row r="76" spans="15:53" hidden="1">
      <c r="O76" s="28"/>
      <c r="P76" s="28">
        <v>31</v>
      </c>
      <c r="Q76" s="178" t="s">
        <v>907</v>
      </c>
      <c r="R76" s="28">
        <v>7</v>
      </c>
      <c r="S76" s="28"/>
      <c r="T76" s="28"/>
      <c r="U76" s="28"/>
      <c r="V76" s="28"/>
      <c r="W76" s="28"/>
      <c r="X76" s="28"/>
      <c r="Y76" s="28">
        <v>72</v>
      </c>
      <c r="Z76" s="41">
        <v>1</v>
      </c>
      <c r="AA76" s="28" t="s">
        <v>687</v>
      </c>
      <c r="AB76" s="28"/>
      <c r="AC76" s="28"/>
      <c r="AD76" s="28"/>
      <c r="AE76" s="28"/>
      <c r="AF76" s="28"/>
      <c r="AG76" s="28"/>
      <c r="AH76" s="28"/>
      <c r="AI76" s="30"/>
      <c r="AJ76" s="28"/>
      <c r="AK76" s="28"/>
      <c r="AL76" s="28"/>
      <c r="AM76" s="30"/>
      <c r="AN76" s="30"/>
      <c r="AO76" s="30"/>
      <c r="AP76" s="30"/>
      <c r="AQ76" s="30"/>
      <c r="AR76" s="28"/>
      <c r="AS76" s="28"/>
      <c r="AT76" s="28"/>
      <c r="AW76" s="37">
        <v>11694.916666666666</v>
      </c>
      <c r="AX76">
        <v>8</v>
      </c>
      <c r="AY76">
        <v>6</v>
      </c>
      <c r="AZ76">
        <v>38</v>
      </c>
      <c r="BA76">
        <v>3</v>
      </c>
    </row>
    <row r="77" spans="15:53" hidden="1">
      <c r="O77" s="28"/>
      <c r="P77" s="28">
        <v>32</v>
      </c>
      <c r="Q77" s="178" t="s">
        <v>908</v>
      </c>
      <c r="R77" s="28">
        <v>8</v>
      </c>
      <c r="S77" s="28"/>
      <c r="T77" s="28"/>
      <c r="U77" s="28"/>
      <c r="V77" s="28"/>
      <c r="W77" s="28"/>
      <c r="X77" s="28"/>
      <c r="Y77" s="28">
        <v>82</v>
      </c>
      <c r="Z77" s="41">
        <v>2</v>
      </c>
      <c r="AA77" s="28" t="s">
        <v>688</v>
      </c>
      <c r="AB77" s="28"/>
      <c r="AC77" s="28"/>
      <c r="AD77" s="28"/>
      <c r="AE77" s="28"/>
      <c r="AF77" s="28"/>
      <c r="AG77" s="28"/>
      <c r="AH77" s="28"/>
      <c r="AI77" s="30"/>
      <c r="AJ77" s="28"/>
      <c r="AK77" s="28"/>
      <c r="AL77" s="28"/>
      <c r="AM77" s="30"/>
      <c r="AN77" s="30"/>
      <c r="AO77" s="30"/>
      <c r="AP77" s="30"/>
      <c r="AQ77" s="30"/>
      <c r="AR77" s="28"/>
      <c r="AS77" s="28"/>
      <c r="AT77" s="28"/>
      <c r="AW77" s="37">
        <v>11724.416666666666</v>
      </c>
      <c r="AX77">
        <v>9</v>
      </c>
      <c r="AY77">
        <v>5</v>
      </c>
      <c r="AZ77">
        <v>39</v>
      </c>
      <c r="BA77">
        <v>2</v>
      </c>
    </row>
    <row r="78" spans="15:53" hidden="1">
      <c r="O78" s="28"/>
      <c r="P78" s="28">
        <v>33</v>
      </c>
      <c r="Q78" s="178" t="s">
        <v>909</v>
      </c>
      <c r="R78" s="28">
        <v>9</v>
      </c>
      <c r="S78" s="28"/>
      <c r="T78" s="28"/>
      <c r="U78" s="28"/>
      <c r="V78" s="28"/>
      <c r="W78" s="28"/>
      <c r="X78" s="178" t="s">
        <v>948</v>
      </c>
      <c r="Y78" s="28">
        <v>92</v>
      </c>
      <c r="Z78" s="41">
        <v>3</v>
      </c>
      <c r="AA78" s="28" t="s">
        <v>689</v>
      </c>
      <c r="AB78" s="28"/>
      <c r="AC78" s="28"/>
      <c r="AD78" s="28"/>
      <c r="AE78" s="28"/>
      <c r="AF78" s="28"/>
      <c r="AG78" s="28"/>
      <c r="AH78" s="28"/>
      <c r="AI78" s="28"/>
      <c r="AJ78" s="28"/>
      <c r="AK78" s="28"/>
      <c r="AL78" s="28"/>
      <c r="AM78" s="30"/>
      <c r="AN78" s="30"/>
      <c r="AO78" s="30"/>
      <c r="AP78" s="30"/>
      <c r="AQ78" s="30"/>
      <c r="AR78" s="28"/>
      <c r="AS78" s="28"/>
      <c r="AT78" s="28"/>
      <c r="AW78" s="37">
        <v>11754.166666666666</v>
      </c>
      <c r="AX78">
        <v>9</v>
      </c>
      <c r="AY78">
        <v>5</v>
      </c>
      <c r="AZ78">
        <v>40</v>
      </c>
      <c r="BA78">
        <v>1</v>
      </c>
    </row>
    <row r="79" spans="15:53" hidden="1">
      <c r="O79" s="28"/>
      <c r="P79" s="28">
        <v>34</v>
      </c>
      <c r="Q79" s="178" t="s">
        <v>910</v>
      </c>
      <c r="R79" s="28">
        <v>10</v>
      </c>
      <c r="S79" s="28"/>
      <c r="T79" s="28"/>
      <c r="U79" s="28"/>
      <c r="V79" s="28"/>
      <c r="W79" s="28"/>
      <c r="X79" s="28"/>
      <c r="Y79" s="28">
        <v>13</v>
      </c>
      <c r="Z79" s="41">
        <v>3</v>
      </c>
      <c r="AA79" s="28" t="s">
        <v>689</v>
      </c>
      <c r="AB79" s="28"/>
      <c r="AC79" s="28"/>
      <c r="AD79" s="28"/>
      <c r="AE79" s="28"/>
      <c r="AF79" s="28"/>
      <c r="AG79" s="28"/>
      <c r="AH79" s="28"/>
      <c r="AI79" s="28"/>
      <c r="AJ79" s="28"/>
      <c r="AK79" s="28"/>
      <c r="AL79" s="28"/>
      <c r="AM79" s="30"/>
      <c r="AN79" s="30"/>
      <c r="AO79" s="30"/>
      <c r="AP79" s="30"/>
      <c r="AQ79" s="30"/>
      <c r="AR79" s="28"/>
      <c r="AS79" s="28"/>
      <c r="AT79" s="28"/>
      <c r="AW79" s="37">
        <v>11784.375</v>
      </c>
      <c r="AX79">
        <v>9</v>
      </c>
      <c r="AY79">
        <v>5</v>
      </c>
      <c r="AZ79">
        <v>41</v>
      </c>
      <c r="BA79">
        <v>9</v>
      </c>
    </row>
    <row r="80" spans="15:53" hidden="1">
      <c r="O80" s="28"/>
      <c r="P80" s="28">
        <v>35</v>
      </c>
      <c r="Q80" s="178" t="s">
        <v>911</v>
      </c>
      <c r="R80" s="28">
        <v>11</v>
      </c>
      <c r="S80" s="28"/>
      <c r="T80" s="28"/>
      <c r="U80" s="28"/>
      <c r="V80" s="28"/>
      <c r="W80" s="28"/>
      <c r="X80" s="28"/>
      <c r="Y80" s="28">
        <v>23</v>
      </c>
      <c r="Z80" s="41">
        <v>4</v>
      </c>
      <c r="AA80" s="28" t="s">
        <v>690</v>
      </c>
      <c r="AB80" s="28"/>
      <c r="AC80" s="28"/>
      <c r="AD80" s="28"/>
      <c r="AE80" s="28"/>
      <c r="AF80" s="28"/>
      <c r="AG80" s="28"/>
      <c r="AH80" s="28"/>
      <c r="AI80" s="28"/>
      <c r="AJ80" s="28"/>
      <c r="AK80" s="28"/>
      <c r="AL80" s="28"/>
      <c r="AM80" s="30"/>
      <c r="AN80" s="30"/>
      <c r="AO80" s="30"/>
      <c r="AP80" s="30"/>
      <c r="AQ80" s="30"/>
      <c r="AR80" s="28"/>
      <c r="AS80" s="28"/>
      <c r="AT80" s="28"/>
      <c r="AW80" s="37">
        <v>11815.125</v>
      </c>
      <c r="AX80">
        <v>9</v>
      </c>
      <c r="AY80">
        <v>5</v>
      </c>
      <c r="AZ80">
        <v>42</v>
      </c>
      <c r="BA80">
        <v>8</v>
      </c>
    </row>
    <row r="81" spans="15:53" hidden="1">
      <c r="O81" s="28"/>
      <c r="P81" s="28">
        <v>36</v>
      </c>
      <c r="Q81" s="178" t="s">
        <v>912</v>
      </c>
      <c r="R81" s="28">
        <v>12</v>
      </c>
      <c r="S81" s="28"/>
      <c r="T81" s="28"/>
      <c r="U81" s="28"/>
      <c r="V81" s="28"/>
      <c r="W81" s="28"/>
      <c r="X81" s="28"/>
      <c r="Y81" s="28">
        <v>33</v>
      </c>
      <c r="Z81" s="41">
        <v>4</v>
      </c>
      <c r="AA81" s="28" t="s">
        <v>690</v>
      </c>
      <c r="AB81" s="28"/>
      <c r="AC81" s="28"/>
      <c r="AD81" s="28"/>
      <c r="AE81" s="28"/>
      <c r="AF81" s="28"/>
      <c r="AG81" s="28"/>
      <c r="AH81" s="28"/>
      <c r="AI81" s="28"/>
      <c r="AJ81" s="28"/>
      <c r="AK81" s="28"/>
      <c r="AL81" s="28"/>
      <c r="AM81" s="30"/>
      <c r="AN81" s="30"/>
      <c r="AO81" s="30"/>
      <c r="AP81" s="30"/>
      <c r="AQ81" s="30"/>
      <c r="AR81" s="28"/>
      <c r="AS81" s="28"/>
      <c r="AT81" s="28"/>
      <c r="AW81" s="37">
        <v>11846.291666666666</v>
      </c>
      <c r="AX81">
        <v>9</v>
      </c>
      <c r="AY81">
        <v>5</v>
      </c>
      <c r="AZ81">
        <v>43</v>
      </c>
      <c r="BA81">
        <v>7</v>
      </c>
    </row>
    <row r="82" spans="15:53" hidden="1">
      <c r="O82" s="28"/>
      <c r="P82" s="28">
        <v>37</v>
      </c>
      <c r="Q82" s="178" t="s">
        <v>913</v>
      </c>
      <c r="R82" s="28">
        <v>1</v>
      </c>
      <c r="S82" s="28"/>
      <c r="T82" s="28"/>
      <c r="U82" s="28"/>
      <c r="V82" s="28"/>
      <c r="W82" s="28"/>
      <c r="X82" s="28"/>
      <c r="Y82" s="28">
        <v>43</v>
      </c>
      <c r="Z82" s="41">
        <v>6</v>
      </c>
      <c r="AA82" s="28" t="s">
        <v>691</v>
      </c>
      <c r="AB82" s="28"/>
      <c r="AC82" s="28"/>
      <c r="AD82" s="28"/>
      <c r="AE82" s="28"/>
      <c r="AF82" s="28"/>
      <c r="AG82" s="28"/>
      <c r="AH82" s="28"/>
      <c r="AI82" s="28"/>
      <c r="AJ82" s="28"/>
      <c r="AK82" s="28"/>
      <c r="AL82" s="28"/>
      <c r="AM82" s="30"/>
      <c r="AN82" s="30"/>
      <c r="AO82" s="30"/>
      <c r="AP82" s="30"/>
      <c r="AQ82" s="30"/>
      <c r="AR82" s="28"/>
      <c r="AS82" s="28"/>
      <c r="AT82" s="28"/>
      <c r="AW82" s="37">
        <v>11877.75</v>
      </c>
      <c r="AX82">
        <v>9</v>
      </c>
      <c r="AY82">
        <v>5</v>
      </c>
      <c r="AZ82">
        <v>44</v>
      </c>
      <c r="BA82">
        <v>6</v>
      </c>
    </row>
    <row r="83" spans="15:53" hidden="1">
      <c r="O83" s="28"/>
      <c r="P83" s="28">
        <v>38</v>
      </c>
      <c r="Q83" s="178" t="s">
        <v>914</v>
      </c>
      <c r="R83" s="28">
        <v>2</v>
      </c>
      <c r="S83" s="28"/>
      <c r="T83" s="28"/>
      <c r="U83" s="28"/>
      <c r="V83" s="28"/>
      <c r="W83" s="28"/>
      <c r="X83" s="28"/>
      <c r="Y83" s="28">
        <v>53</v>
      </c>
      <c r="Z83" s="41">
        <v>7</v>
      </c>
      <c r="AA83" s="28" t="s">
        <v>692</v>
      </c>
      <c r="AB83" s="28"/>
      <c r="AC83" s="28"/>
      <c r="AD83" s="28"/>
      <c r="AE83" s="28"/>
      <c r="AF83" s="28"/>
      <c r="AG83" s="28"/>
      <c r="AH83" s="28"/>
      <c r="AI83" s="28"/>
      <c r="AJ83" s="28"/>
      <c r="AK83" s="28"/>
      <c r="AL83" s="28"/>
      <c r="AM83" s="30"/>
      <c r="AN83" s="30"/>
      <c r="AO83" s="30"/>
      <c r="AP83" s="30"/>
      <c r="AQ83" s="30"/>
      <c r="AR83" s="28"/>
      <c r="AS83" s="28"/>
      <c r="AT83" s="28"/>
      <c r="AW83" s="37">
        <v>11909.166666666666</v>
      </c>
      <c r="AX83">
        <v>9</v>
      </c>
      <c r="AY83">
        <v>5</v>
      </c>
      <c r="AZ83">
        <v>45</v>
      </c>
      <c r="BA83">
        <v>5</v>
      </c>
    </row>
    <row r="84" spans="15:53" hidden="1">
      <c r="O84" s="28"/>
      <c r="P84" s="28">
        <v>39</v>
      </c>
      <c r="Q84" s="178" t="s">
        <v>915</v>
      </c>
      <c r="R84" s="28">
        <v>3</v>
      </c>
      <c r="S84" s="28"/>
      <c r="T84" s="28"/>
      <c r="U84" s="28"/>
      <c r="V84" s="28"/>
      <c r="W84" s="28"/>
      <c r="X84" s="28"/>
      <c r="Y84" s="28">
        <v>63</v>
      </c>
      <c r="Z84" s="41">
        <v>8</v>
      </c>
      <c r="AA84" s="28" t="s">
        <v>693</v>
      </c>
      <c r="AB84" s="28"/>
      <c r="AC84" s="28"/>
      <c r="AD84" s="28"/>
      <c r="AE84" s="28"/>
      <c r="AF84" s="28"/>
      <c r="AG84" s="28"/>
      <c r="AH84" s="28"/>
      <c r="AI84" s="28"/>
      <c r="AJ84" s="28"/>
      <c r="AK84" s="28"/>
      <c r="AL84" s="28"/>
      <c r="AM84" s="30"/>
      <c r="AN84" s="30"/>
      <c r="AO84" s="30"/>
      <c r="AP84" s="30"/>
      <c r="AQ84" s="30"/>
      <c r="AR84" s="28"/>
      <c r="AS84" s="28"/>
      <c r="AT84" s="28"/>
      <c r="AW84" s="37">
        <v>11940.25</v>
      </c>
      <c r="AX84">
        <v>9</v>
      </c>
      <c r="AY84">
        <v>5</v>
      </c>
      <c r="AZ84">
        <v>46</v>
      </c>
      <c r="BA84">
        <v>4</v>
      </c>
    </row>
    <row r="85" spans="15:53" hidden="1">
      <c r="O85" s="28"/>
      <c r="P85" s="28">
        <v>40</v>
      </c>
      <c r="Q85" s="178" t="s">
        <v>916</v>
      </c>
      <c r="R85" s="28">
        <v>4</v>
      </c>
      <c r="S85" s="28"/>
      <c r="T85" s="28"/>
      <c r="U85" s="28"/>
      <c r="V85" s="28"/>
      <c r="W85" s="28"/>
      <c r="X85" s="28"/>
      <c r="Y85" s="28">
        <v>73</v>
      </c>
      <c r="Z85" s="41">
        <v>9</v>
      </c>
      <c r="AA85" s="28" t="s">
        <v>694</v>
      </c>
      <c r="AB85" s="28"/>
      <c r="AC85" s="28"/>
      <c r="AD85" s="28"/>
      <c r="AE85" s="28"/>
      <c r="AF85" s="28"/>
      <c r="AG85" s="28"/>
      <c r="AH85" s="28"/>
      <c r="AI85" s="28"/>
      <c r="AJ85" s="28"/>
      <c r="AK85" s="28"/>
      <c r="AL85" s="28"/>
      <c r="AM85" s="30"/>
      <c r="AN85" s="30"/>
      <c r="AO85" s="30"/>
      <c r="AP85" s="30"/>
      <c r="AQ85" s="30"/>
      <c r="AR85" s="28"/>
      <c r="AS85" s="28"/>
      <c r="AT85" s="28"/>
      <c r="AW85" s="37">
        <v>11970.875</v>
      </c>
      <c r="AX85">
        <v>9</v>
      </c>
      <c r="AY85">
        <v>5</v>
      </c>
      <c r="AZ85">
        <v>47</v>
      </c>
      <c r="BA85">
        <v>3</v>
      </c>
    </row>
    <row r="86" spans="15:53" hidden="1">
      <c r="O86" s="28"/>
      <c r="P86" s="28">
        <v>41</v>
      </c>
      <c r="Q86" s="178" t="s">
        <v>917</v>
      </c>
      <c r="R86" s="28">
        <v>5</v>
      </c>
      <c r="S86" s="28"/>
      <c r="T86" s="28"/>
      <c r="U86" s="28"/>
      <c r="V86" s="28"/>
      <c r="W86" s="28"/>
      <c r="X86" s="28"/>
      <c r="Y86" s="28">
        <v>83</v>
      </c>
      <c r="Z86" s="41">
        <v>1</v>
      </c>
      <c r="AA86" s="28" t="s">
        <v>687</v>
      </c>
      <c r="AB86" s="28"/>
      <c r="AC86" s="28"/>
      <c r="AD86" s="28"/>
      <c r="AE86" s="28"/>
      <c r="AF86" s="28"/>
      <c r="AG86" s="28"/>
      <c r="AH86" s="28"/>
      <c r="AI86" s="30"/>
      <c r="AJ86" s="28"/>
      <c r="AK86" s="28"/>
      <c r="AL86" s="28"/>
      <c r="AM86" s="30"/>
      <c r="AN86" s="30"/>
      <c r="AO86" s="30"/>
      <c r="AP86" s="30"/>
      <c r="AQ86" s="30"/>
      <c r="AR86" s="28"/>
      <c r="AS86" s="28"/>
      <c r="AT86" s="28"/>
      <c r="AW86" s="37">
        <v>12000</v>
      </c>
      <c r="AX86">
        <v>9</v>
      </c>
      <c r="AY86">
        <v>5</v>
      </c>
      <c r="AZ86">
        <v>48</v>
      </c>
      <c r="BA86">
        <v>2</v>
      </c>
    </row>
    <row r="87" spans="15:53" hidden="1">
      <c r="O87" s="28"/>
      <c r="P87" s="28">
        <v>42</v>
      </c>
      <c r="Q87" s="178" t="s">
        <v>918</v>
      </c>
      <c r="R87" s="28">
        <v>6</v>
      </c>
      <c r="S87" s="28"/>
      <c r="T87" s="28"/>
      <c r="U87" s="28"/>
      <c r="V87" s="28"/>
      <c r="W87" s="28"/>
      <c r="X87" s="28"/>
      <c r="Y87" s="28">
        <v>93</v>
      </c>
      <c r="Z87" s="41">
        <v>2</v>
      </c>
      <c r="AA87" s="28" t="s">
        <v>688</v>
      </c>
      <c r="AB87" s="28"/>
      <c r="AC87" s="28"/>
      <c r="AD87" s="28"/>
      <c r="AE87" s="28"/>
      <c r="AF87" s="28"/>
      <c r="AG87" s="28"/>
      <c r="AH87" s="28"/>
      <c r="AI87" s="30"/>
      <c r="AJ87" s="28"/>
      <c r="AK87" s="28"/>
      <c r="AL87" s="28"/>
      <c r="AM87" s="30"/>
      <c r="AN87" s="30"/>
      <c r="AO87" s="30"/>
      <c r="AP87" s="30"/>
      <c r="AQ87" s="30"/>
      <c r="AR87" s="28"/>
      <c r="AS87" s="28"/>
      <c r="AT87" s="28"/>
      <c r="AW87" s="37">
        <v>12030.666666666666</v>
      </c>
      <c r="AX87">
        <v>9</v>
      </c>
      <c r="AY87">
        <v>5</v>
      </c>
      <c r="AZ87">
        <v>49</v>
      </c>
      <c r="BA87">
        <v>1</v>
      </c>
    </row>
    <row r="88" spans="15:53" hidden="1">
      <c r="O88" s="28"/>
      <c r="P88" s="28">
        <v>43</v>
      </c>
      <c r="Q88" s="178" t="s">
        <v>919</v>
      </c>
      <c r="R88" s="28">
        <v>7</v>
      </c>
      <c r="S88" s="28"/>
      <c r="T88" s="28"/>
      <c r="U88" s="28"/>
      <c r="V88" s="28"/>
      <c r="W88" s="28"/>
      <c r="X88" s="28"/>
      <c r="Y88" s="28">
        <v>14</v>
      </c>
      <c r="Z88" s="41">
        <v>2</v>
      </c>
      <c r="AA88" s="28" t="s">
        <v>688</v>
      </c>
      <c r="AB88" s="28"/>
      <c r="AC88" s="28"/>
      <c r="AD88" s="28"/>
      <c r="AE88" s="28"/>
      <c r="AF88" s="28"/>
      <c r="AG88" s="28"/>
      <c r="AH88" s="28"/>
      <c r="AI88" s="30"/>
      <c r="AJ88" s="28"/>
      <c r="AK88" s="28"/>
      <c r="AL88" s="28"/>
      <c r="AM88" s="30"/>
      <c r="AN88" s="30"/>
      <c r="AO88" s="30"/>
      <c r="AP88" s="30"/>
      <c r="AQ88" s="30"/>
      <c r="AR88" s="28"/>
      <c r="AS88" s="28"/>
      <c r="AT88" s="28"/>
      <c r="AW88" s="37">
        <v>12060.125</v>
      </c>
      <c r="AX88">
        <v>9</v>
      </c>
      <c r="AY88">
        <v>5</v>
      </c>
      <c r="AZ88">
        <v>50</v>
      </c>
      <c r="BA88">
        <v>9</v>
      </c>
    </row>
    <row r="89" spans="15:53" hidden="1">
      <c r="O89" s="28"/>
      <c r="P89" s="28">
        <v>44</v>
      </c>
      <c r="Q89" s="178" t="s">
        <v>920</v>
      </c>
      <c r="R89" s="28">
        <v>8</v>
      </c>
      <c r="S89" s="28"/>
      <c r="T89" s="28"/>
      <c r="U89" s="28"/>
      <c r="V89" s="28"/>
      <c r="W89" s="28"/>
      <c r="X89" s="28"/>
      <c r="Y89" s="28">
        <v>24</v>
      </c>
      <c r="Z89" s="41">
        <v>3</v>
      </c>
      <c r="AA89" s="28" t="s">
        <v>689</v>
      </c>
      <c r="AB89" s="28"/>
      <c r="AC89" s="28"/>
      <c r="AD89" s="28"/>
      <c r="AE89" s="28"/>
      <c r="AF89" s="28"/>
      <c r="AG89" s="28"/>
      <c r="AH89" s="28"/>
      <c r="AI89" s="28"/>
      <c r="AJ89" s="28"/>
      <c r="AK89" s="28"/>
      <c r="AL89" s="28"/>
      <c r="AM89" s="30"/>
      <c r="AN89" s="30"/>
      <c r="AO89" s="30"/>
      <c r="AP89" s="30"/>
      <c r="AQ89" s="30"/>
      <c r="AR89" s="28"/>
      <c r="AS89" s="28"/>
      <c r="AT89" s="28"/>
      <c r="AW89" s="37">
        <v>12089.625</v>
      </c>
      <c r="AX89">
        <v>10</v>
      </c>
      <c r="AY89">
        <v>4</v>
      </c>
      <c r="AZ89">
        <v>51</v>
      </c>
      <c r="BA89">
        <v>8</v>
      </c>
    </row>
    <row r="90" spans="15:53" hidden="1">
      <c r="O90" s="28"/>
      <c r="P90" s="28">
        <v>45</v>
      </c>
      <c r="Q90" s="178" t="s">
        <v>921</v>
      </c>
      <c r="R90" s="28">
        <v>9</v>
      </c>
      <c r="S90" s="28"/>
      <c r="T90" s="28"/>
      <c r="U90" s="28"/>
      <c r="V90" s="28"/>
      <c r="W90" s="28"/>
      <c r="X90" s="28"/>
      <c r="Y90" s="28">
        <v>34</v>
      </c>
      <c r="Z90" s="41">
        <v>4</v>
      </c>
      <c r="AA90" s="28" t="s">
        <v>690</v>
      </c>
      <c r="AB90" s="28"/>
      <c r="AC90" s="28"/>
      <c r="AD90" s="28"/>
      <c r="AE90" s="28"/>
      <c r="AF90" s="28"/>
      <c r="AG90" s="28"/>
      <c r="AH90" s="28"/>
      <c r="AI90" s="28"/>
      <c r="AJ90" s="28"/>
      <c r="AK90" s="28"/>
      <c r="AL90" s="28"/>
      <c r="AM90" s="30"/>
      <c r="AN90" s="30"/>
      <c r="AO90" s="30"/>
      <c r="AP90" s="30"/>
      <c r="AQ90" s="30"/>
      <c r="AR90" s="28"/>
      <c r="AS90" s="28"/>
      <c r="AT90" s="28"/>
      <c r="AW90" s="37">
        <v>12119.416666666666</v>
      </c>
      <c r="AX90">
        <v>10</v>
      </c>
      <c r="AY90">
        <v>4</v>
      </c>
      <c r="AZ90">
        <v>52</v>
      </c>
      <c r="BA90">
        <v>7</v>
      </c>
    </row>
    <row r="91" spans="15:53" hidden="1">
      <c r="O91" s="28"/>
      <c r="P91" s="28">
        <v>46</v>
      </c>
      <c r="Q91" s="178" t="s">
        <v>922</v>
      </c>
      <c r="R91" s="28">
        <v>10</v>
      </c>
      <c r="S91" s="28"/>
      <c r="T91" s="28"/>
      <c r="U91" s="28"/>
      <c r="V91" s="28"/>
      <c r="W91" s="28"/>
      <c r="X91" s="28"/>
      <c r="Y91" s="28">
        <v>44</v>
      </c>
      <c r="Z91" s="41">
        <v>3</v>
      </c>
      <c r="AA91" s="28" t="s">
        <v>689</v>
      </c>
      <c r="AB91" s="28"/>
      <c r="AC91" s="28"/>
      <c r="AD91" s="28"/>
      <c r="AE91" s="28"/>
      <c r="AF91" s="28"/>
      <c r="AG91" s="28"/>
      <c r="AH91" s="28"/>
      <c r="AI91" s="28"/>
      <c r="AJ91" s="28"/>
      <c r="AK91" s="28"/>
      <c r="AL91" s="28"/>
      <c r="AM91" s="30"/>
      <c r="AN91" s="30"/>
      <c r="AO91" s="30"/>
      <c r="AP91" s="30"/>
      <c r="AQ91" s="30"/>
      <c r="AR91" s="28"/>
      <c r="AS91" s="28"/>
      <c r="AT91" s="28"/>
      <c r="AW91" s="37">
        <v>12149.625</v>
      </c>
      <c r="AX91">
        <v>10</v>
      </c>
      <c r="AY91">
        <v>4</v>
      </c>
      <c r="AZ91">
        <v>53</v>
      </c>
      <c r="BA91">
        <v>6</v>
      </c>
    </row>
    <row r="92" spans="15:53" hidden="1">
      <c r="O92" s="28"/>
      <c r="P92" s="28">
        <v>47</v>
      </c>
      <c r="Q92" s="178" t="s">
        <v>923</v>
      </c>
      <c r="R92" s="28">
        <v>11</v>
      </c>
      <c r="S92" s="28"/>
      <c r="T92" s="28"/>
      <c r="U92" s="28"/>
      <c r="V92" s="28"/>
      <c r="W92" s="28"/>
      <c r="X92" s="28"/>
      <c r="Y92" s="28">
        <v>54</v>
      </c>
      <c r="Z92" s="41">
        <v>6</v>
      </c>
      <c r="AA92" s="28" t="s">
        <v>691</v>
      </c>
      <c r="AB92" s="28"/>
      <c r="AC92" s="28"/>
      <c r="AD92" s="28"/>
      <c r="AE92" s="28"/>
      <c r="AF92" s="28"/>
      <c r="AG92" s="28"/>
      <c r="AH92" s="28"/>
      <c r="AI92" s="28"/>
      <c r="AJ92" s="28"/>
      <c r="AK92" s="28"/>
      <c r="AL92" s="28"/>
      <c r="AM92" s="30"/>
      <c r="AN92" s="30"/>
      <c r="AO92" s="30"/>
      <c r="AP92" s="30"/>
      <c r="AQ92" s="30"/>
      <c r="AR92" s="28"/>
      <c r="AS92" s="28"/>
      <c r="AT92" s="28"/>
      <c r="AW92" s="37">
        <v>12180.375</v>
      </c>
      <c r="AX92">
        <v>10</v>
      </c>
      <c r="AY92">
        <v>4</v>
      </c>
      <c r="AZ92">
        <v>54</v>
      </c>
      <c r="BA92">
        <v>5</v>
      </c>
    </row>
    <row r="93" spans="15:53" hidden="1">
      <c r="O93" s="28"/>
      <c r="P93" s="28">
        <v>48</v>
      </c>
      <c r="Q93" s="178" t="s">
        <v>924</v>
      </c>
      <c r="R93" s="28">
        <v>12</v>
      </c>
      <c r="S93" s="28"/>
      <c r="T93" s="28"/>
      <c r="U93" s="28"/>
      <c r="V93" s="28"/>
      <c r="W93" s="28"/>
      <c r="X93" s="28"/>
      <c r="Y93" s="28">
        <v>64</v>
      </c>
      <c r="Z93" s="41">
        <v>7</v>
      </c>
      <c r="AA93" s="28" t="s">
        <v>692</v>
      </c>
      <c r="AB93" s="28"/>
      <c r="AC93" s="28"/>
      <c r="AD93" s="28"/>
      <c r="AE93" s="28"/>
      <c r="AF93" s="28"/>
      <c r="AG93" s="28"/>
      <c r="AH93" s="28"/>
      <c r="AI93" s="28"/>
      <c r="AJ93" s="28"/>
      <c r="AK93" s="28"/>
      <c r="AL93" s="28"/>
      <c r="AM93" s="28"/>
      <c r="AN93" s="28"/>
      <c r="AO93" s="28"/>
      <c r="AP93" s="28"/>
      <c r="AQ93" s="28"/>
      <c r="AR93" s="28"/>
      <c r="AS93" s="28"/>
      <c r="AT93" s="28"/>
      <c r="AW93" s="37">
        <v>12211.541666666666</v>
      </c>
      <c r="AX93">
        <v>10</v>
      </c>
      <c r="AY93">
        <v>4</v>
      </c>
      <c r="AZ93">
        <v>55</v>
      </c>
      <c r="BA93">
        <v>4</v>
      </c>
    </row>
    <row r="94" spans="15:53" hidden="1">
      <c r="O94" s="28"/>
      <c r="P94" s="28">
        <v>49</v>
      </c>
      <c r="Q94" s="178" t="s">
        <v>925</v>
      </c>
      <c r="R94" s="28">
        <v>1</v>
      </c>
      <c r="S94" s="28"/>
      <c r="T94" s="28"/>
      <c r="U94" s="28"/>
      <c r="V94" s="28"/>
      <c r="W94" s="28"/>
      <c r="X94" s="28"/>
      <c r="Y94" s="28">
        <v>74</v>
      </c>
      <c r="Z94" s="41">
        <v>8</v>
      </c>
      <c r="AA94" s="28" t="s">
        <v>693</v>
      </c>
      <c r="AB94" s="28"/>
      <c r="AC94" s="28"/>
      <c r="AD94" s="28"/>
      <c r="AE94" s="28"/>
      <c r="AF94" s="28"/>
      <c r="AG94" s="28"/>
      <c r="AH94" s="28"/>
      <c r="AI94" s="28"/>
      <c r="AJ94" s="28"/>
      <c r="AK94" s="28"/>
      <c r="AL94" s="28"/>
      <c r="AM94" s="28"/>
      <c r="AN94" s="28"/>
      <c r="AO94" s="28"/>
      <c r="AP94" s="28"/>
      <c r="AQ94" s="28"/>
      <c r="AR94" s="28"/>
      <c r="AS94" s="28"/>
      <c r="AT94" s="28"/>
      <c r="AW94" s="37">
        <v>12242</v>
      </c>
      <c r="AX94">
        <v>10</v>
      </c>
      <c r="AY94">
        <v>4</v>
      </c>
      <c r="AZ94">
        <v>56</v>
      </c>
      <c r="BA94">
        <v>3</v>
      </c>
    </row>
    <row r="95" spans="15:53" hidden="1">
      <c r="O95" s="28"/>
      <c r="P95" s="28">
        <v>50</v>
      </c>
      <c r="Q95" s="178" t="s">
        <v>926</v>
      </c>
      <c r="R95" s="28">
        <v>2</v>
      </c>
      <c r="S95" s="28"/>
      <c r="T95" s="28"/>
      <c r="U95" s="28"/>
      <c r="V95" s="28"/>
      <c r="W95" s="28"/>
      <c r="X95" s="28"/>
      <c r="Y95" s="28">
        <v>84</v>
      </c>
      <c r="Z95" s="41">
        <v>9</v>
      </c>
      <c r="AA95" s="28" t="s">
        <v>694</v>
      </c>
      <c r="AB95" s="28"/>
      <c r="AC95" s="28"/>
      <c r="AD95" s="28"/>
      <c r="AE95" s="28"/>
      <c r="AF95" s="28"/>
      <c r="AG95" s="28"/>
      <c r="AH95" s="28"/>
      <c r="AI95" s="28"/>
      <c r="AJ95" s="28"/>
      <c r="AK95" s="28"/>
      <c r="AL95" s="28"/>
      <c r="AM95" s="28"/>
      <c r="AN95" s="28"/>
      <c r="AO95" s="28"/>
      <c r="AP95" s="28"/>
      <c r="AQ95" s="28"/>
      <c r="AR95" s="28"/>
      <c r="AS95" s="28"/>
      <c r="AT95" s="28"/>
      <c r="AW95" s="37">
        <v>12274.375</v>
      </c>
      <c r="AX95">
        <v>10</v>
      </c>
      <c r="AY95">
        <v>4</v>
      </c>
      <c r="AZ95">
        <v>57</v>
      </c>
      <c r="BA95">
        <v>2</v>
      </c>
    </row>
    <row r="96" spans="15:53" hidden="1">
      <c r="O96" s="28"/>
      <c r="P96" s="28">
        <v>51</v>
      </c>
      <c r="Q96" s="178" t="s">
        <v>927</v>
      </c>
      <c r="R96" s="28">
        <v>3</v>
      </c>
      <c r="S96" s="28"/>
      <c r="T96" s="28"/>
      <c r="U96" s="28"/>
      <c r="V96" s="28"/>
      <c r="W96" s="28"/>
      <c r="X96" s="28"/>
      <c r="Y96" s="28">
        <v>94</v>
      </c>
      <c r="Z96" s="41">
        <v>1</v>
      </c>
      <c r="AA96" s="28" t="s">
        <v>687</v>
      </c>
      <c r="AB96" s="28"/>
      <c r="AC96" s="28"/>
      <c r="AD96" s="28"/>
      <c r="AE96" s="28"/>
      <c r="AF96" s="28"/>
      <c r="AG96" s="28"/>
      <c r="AH96" s="28"/>
      <c r="AI96" s="30"/>
      <c r="AJ96" s="28"/>
      <c r="AK96" s="28"/>
      <c r="AL96" s="28"/>
      <c r="AM96" s="28"/>
      <c r="AN96" s="28"/>
      <c r="AO96" s="28"/>
      <c r="AP96" s="28"/>
      <c r="AQ96" s="28"/>
      <c r="AR96" s="28"/>
      <c r="AS96" s="28"/>
      <c r="AT96" s="28"/>
      <c r="AW96" s="37">
        <v>12305.5</v>
      </c>
      <c r="AX96">
        <v>10</v>
      </c>
      <c r="AY96">
        <v>4</v>
      </c>
      <c r="AZ96">
        <v>58</v>
      </c>
      <c r="BA96">
        <v>1</v>
      </c>
    </row>
    <row r="97" spans="15:53" hidden="1">
      <c r="O97" s="28"/>
      <c r="P97" s="28">
        <v>52</v>
      </c>
      <c r="Q97" s="178" t="s">
        <v>928</v>
      </c>
      <c r="R97" s="28">
        <v>4</v>
      </c>
      <c r="S97" s="28"/>
      <c r="T97" s="28"/>
      <c r="U97" s="28"/>
      <c r="V97" s="28"/>
      <c r="W97" s="28"/>
      <c r="X97" s="28"/>
      <c r="Y97" s="28">
        <v>15</v>
      </c>
      <c r="Z97" s="41">
        <v>1</v>
      </c>
      <c r="AA97" s="28" t="s">
        <v>687</v>
      </c>
      <c r="AB97" s="28"/>
      <c r="AC97" s="28"/>
      <c r="AD97" s="28"/>
      <c r="AE97" s="28"/>
      <c r="AF97" s="28"/>
      <c r="AG97" s="28"/>
      <c r="AH97" s="28"/>
      <c r="AI97" s="30"/>
      <c r="AJ97" s="28"/>
      <c r="AK97" s="28"/>
      <c r="AL97" s="28"/>
      <c r="AM97" s="28"/>
      <c r="AN97" s="28"/>
      <c r="AO97" s="28"/>
      <c r="AP97" s="28"/>
      <c r="AQ97" s="28"/>
      <c r="AR97" s="28"/>
      <c r="AS97" s="28"/>
      <c r="AT97" s="28"/>
      <c r="AW97" s="37">
        <v>12336.125</v>
      </c>
      <c r="AX97">
        <v>10</v>
      </c>
      <c r="AY97">
        <v>4</v>
      </c>
      <c r="AZ97">
        <v>59</v>
      </c>
      <c r="BA97">
        <v>9</v>
      </c>
    </row>
    <row r="98" spans="15:53" hidden="1">
      <c r="O98" s="28"/>
      <c r="P98" s="28">
        <v>53</v>
      </c>
      <c r="Q98" s="178" t="s">
        <v>929</v>
      </c>
      <c r="R98" s="28">
        <v>5</v>
      </c>
      <c r="S98" s="28"/>
      <c r="T98" s="28"/>
      <c r="U98" s="28"/>
      <c r="V98" s="28"/>
      <c r="W98" s="28"/>
      <c r="X98" s="28"/>
      <c r="Y98" s="28">
        <v>25</v>
      </c>
      <c r="Z98" s="41">
        <v>2</v>
      </c>
      <c r="AA98" s="28" t="s">
        <v>688</v>
      </c>
      <c r="AB98" s="28"/>
      <c r="AC98" s="28"/>
      <c r="AD98" s="28"/>
      <c r="AE98" s="28"/>
      <c r="AF98" s="28"/>
      <c r="AG98" s="28"/>
      <c r="AH98" s="28"/>
      <c r="AI98" s="30"/>
      <c r="AJ98" s="28"/>
      <c r="AK98" s="28"/>
      <c r="AL98" s="28"/>
      <c r="AM98" s="28"/>
      <c r="AN98" s="28"/>
      <c r="AO98" s="28"/>
      <c r="AP98" s="28"/>
      <c r="AQ98" s="28"/>
      <c r="AR98" s="28"/>
      <c r="AS98" s="28"/>
      <c r="AT98" s="28"/>
      <c r="AW98" s="37">
        <v>12366.25</v>
      </c>
      <c r="AX98">
        <v>10</v>
      </c>
      <c r="AY98">
        <v>4</v>
      </c>
      <c r="AZ98">
        <v>60</v>
      </c>
      <c r="BA98">
        <v>8</v>
      </c>
    </row>
    <row r="99" spans="15:53" hidden="1">
      <c r="O99" s="28"/>
      <c r="P99" s="28">
        <v>54</v>
      </c>
      <c r="Q99" s="178" t="s">
        <v>930</v>
      </c>
      <c r="R99" s="28">
        <v>6</v>
      </c>
      <c r="S99" s="28"/>
      <c r="T99" s="28"/>
      <c r="U99" s="28"/>
      <c r="V99" s="28"/>
      <c r="W99" s="28"/>
      <c r="X99" s="28"/>
      <c r="Y99" s="28">
        <v>35</v>
      </c>
      <c r="Z99" s="41">
        <v>3</v>
      </c>
      <c r="AA99" s="28" t="s">
        <v>689</v>
      </c>
      <c r="AB99" s="28"/>
      <c r="AC99" s="28"/>
      <c r="AD99" s="28"/>
      <c r="AE99" s="28"/>
      <c r="AF99" s="28"/>
      <c r="AG99" s="28"/>
      <c r="AH99" s="28"/>
      <c r="AI99" s="28"/>
      <c r="AJ99" s="28"/>
      <c r="AK99" s="28"/>
      <c r="AL99" s="28"/>
      <c r="AM99" s="28"/>
      <c r="AN99" s="28"/>
      <c r="AO99" s="28"/>
      <c r="AP99" s="28"/>
      <c r="AQ99" s="28"/>
      <c r="AR99" s="28"/>
      <c r="AS99" s="28"/>
      <c r="AT99" s="28"/>
      <c r="AW99" s="37">
        <v>12395.916666666666</v>
      </c>
      <c r="AX99">
        <v>10</v>
      </c>
      <c r="AY99">
        <v>4</v>
      </c>
      <c r="AZ99">
        <v>1</v>
      </c>
      <c r="BA99">
        <v>7</v>
      </c>
    </row>
    <row r="100" spans="15:53" hidden="1">
      <c r="O100" s="28"/>
      <c r="P100" s="28">
        <v>55</v>
      </c>
      <c r="Q100" s="178" t="s">
        <v>931</v>
      </c>
      <c r="R100" s="28">
        <v>7</v>
      </c>
      <c r="S100" s="28"/>
      <c r="T100" s="28"/>
      <c r="U100" s="28"/>
      <c r="V100" s="28"/>
      <c r="W100" s="28"/>
      <c r="X100" s="28"/>
      <c r="Y100" s="28">
        <v>45</v>
      </c>
      <c r="Z100" s="41">
        <v>4</v>
      </c>
      <c r="AA100" s="28" t="s">
        <v>690</v>
      </c>
      <c r="AB100" s="28"/>
      <c r="AC100" s="28"/>
      <c r="AD100" s="28"/>
      <c r="AE100" s="28"/>
      <c r="AF100" s="28"/>
      <c r="AG100" s="28"/>
      <c r="AH100" s="28"/>
      <c r="AI100" s="28"/>
      <c r="AJ100" s="28"/>
      <c r="AK100" s="28"/>
      <c r="AL100" s="28"/>
      <c r="AM100" s="28"/>
      <c r="AN100" s="28"/>
      <c r="AO100" s="28"/>
      <c r="AP100" s="28"/>
      <c r="AQ100" s="28"/>
      <c r="AR100" s="28"/>
      <c r="AS100" s="28"/>
      <c r="AT100" s="28"/>
      <c r="AW100" s="37">
        <v>12425.375</v>
      </c>
      <c r="AX100">
        <v>10</v>
      </c>
      <c r="AY100">
        <v>4</v>
      </c>
      <c r="AZ100">
        <v>2</v>
      </c>
      <c r="BA100">
        <v>6</v>
      </c>
    </row>
    <row r="101" spans="15:53" hidden="1">
      <c r="O101" s="28"/>
      <c r="P101" s="28">
        <v>56</v>
      </c>
      <c r="Q101" s="178" t="s">
        <v>932</v>
      </c>
      <c r="R101" s="28">
        <v>8</v>
      </c>
      <c r="S101" s="28"/>
      <c r="T101" s="28"/>
      <c r="U101" s="28"/>
      <c r="V101" s="28"/>
      <c r="W101" s="28"/>
      <c r="X101" s="28"/>
      <c r="Y101" s="28">
        <v>55</v>
      </c>
      <c r="Z101" s="41">
        <v>10</v>
      </c>
      <c r="AA101" s="28" t="s">
        <v>695</v>
      </c>
      <c r="AB101" s="28"/>
      <c r="AC101" s="28"/>
      <c r="AD101" s="28"/>
      <c r="AE101" s="28"/>
      <c r="AF101" s="28"/>
      <c r="AG101" s="28"/>
      <c r="AH101" s="28"/>
      <c r="AI101" s="28"/>
      <c r="AJ101" s="28"/>
      <c r="AK101" s="28"/>
      <c r="AL101" s="28"/>
      <c r="AM101" s="28"/>
      <c r="AN101" s="28"/>
      <c r="AO101" s="28"/>
      <c r="AP101" s="28"/>
      <c r="AQ101" s="28"/>
      <c r="AR101" s="28"/>
      <c r="AS101" s="28"/>
      <c r="AT101" s="28"/>
      <c r="AW101" s="37">
        <v>12454.875</v>
      </c>
      <c r="AX101">
        <v>11</v>
      </c>
      <c r="AY101">
        <v>3</v>
      </c>
      <c r="AZ101">
        <v>3</v>
      </c>
      <c r="BA101">
        <v>5</v>
      </c>
    </row>
    <row r="102" spans="15:53" hidden="1">
      <c r="O102" s="28"/>
      <c r="P102" s="28">
        <v>57</v>
      </c>
      <c r="Q102" s="178" t="s">
        <v>933</v>
      </c>
      <c r="R102" s="28">
        <v>9</v>
      </c>
      <c r="S102" s="28"/>
      <c r="T102" s="28"/>
      <c r="U102" s="28"/>
      <c r="V102" s="28"/>
      <c r="W102" s="28"/>
      <c r="X102" s="28"/>
      <c r="Y102" s="28">
        <v>65</v>
      </c>
      <c r="Z102" s="41">
        <v>6</v>
      </c>
      <c r="AA102" s="28" t="s">
        <v>691</v>
      </c>
      <c r="AB102" s="28"/>
      <c r="AC102" s="28"/>
      <c r="AD102" s="28"/>
      <c r="AE102" s="28"/>
      <c r="AF102" s="28"/>
      <c r="AG102" s="28"/>
      <c r="AH102" s="28"/>
      <c r="AI102" s="28"/>
      <c r="AJ102" s="28"/>
      <c r="AK102" s="28"/>
      <c r="AL102" s="28"/>
      <c r="AM102" s="28"/>
      <c r="AN102" s="28"/>
      <c r="AO102" s="28"/>
      <c r="AP102" s="28"/>
      <c r="AQ102" s="28"/>
      <c r="AR102" s="28"/>
      <c r="AS102" s="28"/>
      <c r="AT102" s="28"/>
      <c r="AW102" s="37">
        <v>12484.625</v>
      </c>
      <c r="AX102">
        <v>11</v>
      </c>
      <c r="AY102">
        <v>3</v>
      </c>
      <c r="AZ102">
        <v>4</v>
      </c>
      <c r="BA102">
        <v>4</v>
      </c>
    </row>
    <row r="103" spans="15:53" hidden="1">
      <c r="O103" s="28"/>
      <c r="P103" s="28">
        <v>58</v>
      </c>
      <c r="Q103" s="178" t="s">
        <v>934</v>
      </c>
      <c r="R103" s="28">
        <v>10</v>
      </c>
      <c r="S103" s="28"/>
      <c r="T103" s="28"/>
      <c r="U103" s="28"/>
      <c r="V103" s="28"/>
      <c r="W103" s="28"/>
      <c r="X103" s="28"/>
      <c r="Y103" s="28">
        <v>75</v>
      </c>
      <c r="Z103" s="41">
        <v>7</v>
      </c>
      <c r="AA103" s="28" t="s">
        <v>692</v>
      </c>
      <c r="AB103" s="28"/>
      <c r="AC103" s="28"/>
      <c r="AD103" s="28"/>
      <c r="AE103" s="28"/>
      <c r="AF103" s="28"/>
      <c r="AG103" s="28"/>
      <c r="AH103" s="28"/>
      <c r="AI103" s="28"/>
      <c r="AJ103" s="28"/>
      <c r="AK103" s="28"/>
      <c r="AL103" s="28"/>
      <c r="AM103" s="28"/>
      <c r="AN103" s="28"/>
      <c r="AO103" s="28"/>
      <c r="AP103" s="28"/>
      <c r="AQ103" s="28"/>
      <c r="AR103" s="28"/>
      <c r="AS103" s="28"/>
      <c r="AT103" s="28"/>
      <c r="AW103" s="37">
        <v>12514.875</v>
      </c>
      <c r="AX103">
        <v>11</v>
      </c>
      <c r="AY103">
        <v>3</v>
      </c>
      <c r="AZ103">
        <v>5</v>
      </c>
      <c r="BA103">
        <v>3</v>
      </c>
    </row>
    <row r="104" spans="15:53" hidden="1">
      <c r="O104" s="28"/>
      <c r="P104" s="28">
        <v>59</v>
      </c>
      <c r="Q104" s="178" t="s">
        <v>935</v>
      </c>
      <c r="R104" s="28">
        <v>11</v>
      </c>
      <c r="S104" s="28"/>
      <c r="T104" s="28"/>
      <c r="U104" s="28"/>
      <c r="V104" s="28"/>
      <c r="W104" s="28"/>
      <c r="X104" s="28"/>
      <c r="Y104" s="28">
        <v>85</v>
      </c>
      <c r="Z104" s="41">
        <v>8</v>
      </c>
      <c r="AA104" s="28" t="s">
        <v>693</v>
      </c>
      <c r="AB104" s="28"/>
      <c r="AC104" s="28"/>
      <c r="AD104" s="28"/>
      <c r="AE104" s="28"/>
      <c r="AF104" s="28"/>
      <c r="AG104" s="28"/>
      <c r="AH104" s="28"/>
      <c r="AI104" s="28"/>
      <c r="AJ104" s="28"/>
      <c r="AK104" s="28"/>
      <c r="AL104" s="28"/>
      <c r="AM104" s="28"/>
      <c r="AN104" s="28"/>
      <c r="AO104" s="28"/>
      <c r="AP104" s="28"/>
      <c r="AQ104" s="28"/>
      <c r="AR104" s="28"/>
      <c r="AS104" s="28"/>
      <c r="AT104" s="28"/>
      <c r="AW104" s="37">
        <v>12545.625</v>
      </c>
      <c r="AX104">
        <v>11</v>
      </c>
      <c r="AY104">
        <v>3</v>
      </c>
      <c r="AZ104">
        <v>6</v>
      </c>
      <c r="BA104">
        <v>2</v>
      </c>
    </row>
    <row r="105" spans="15:53" hidden="1">
      <c r="O105" s="28"/>
      <c r="P105" s="28">
        <v>60</v>
      </c>
      <c r="Q105" s="178" t="s">
        <v>936</v>
      </c>
      <c r="R105" s="28">
        <v>12</v>
      </c>
      <c r="S105" s="28"/>
      <c r="T105" s="28"/>
      <c r="U105" s="28"/>
      <c r="V105" s="28"/>
      <c r="W105" s="28"/>
      <c r="X105" s="28"/>
      <c r="Y105" s="28">
        <v>95</v>
      </c>
      <c r="Z105" s="41">
        <v>9</v>
      </c>
      <c r="AA105" s="28" t="s">
        <v>694</v>
      </c>
      <c r="AB105" s="28"/>
      <c r="AC105" s="28"/>
      <c r="AD105" s="28"/>
      <c r="AE105" s="28"/>
      <c r="AF105" s="28"/>
      <c r="AG105" s="28"/>
      <c r="AH105" s="28"/>
      <c r="AI105" s="28"/>
      <c r="AJ105" s="28"/>
      <c r="AK105" s="28"/>
      <c r="AL105" s="28"/>
      <c r="AM105" s="28"/>
      <c r="AN105" s="28"/>
      <c r="AO105" s="28"/>
      <c r="AP105" s="28"/>
      <c r="AQ105" s="28"/>
      <c r="AR105" s="28"/>
      <c r="AS105" s="28"/>
      <c r="AT105" s="28"/>
      <c r="AW105" s="37">
        <v>12576.791666666666</v>
      </c>
      <c r="AX105">
        <v>11</v>
      </c>
      <c r="AY105">
        <v>3</v>
      </c>
      <c r="AZ105">
        <v>7</v>
      </c>
      <c r="BA105">
        <v>1</v>
      </c>
    </row>
    <row r="106" spans="15:53" hidden="1">
      <c r="O106" s="28"/>
      <c r="P106" s="28"/>
      <c r="Q106" s="28"/>
      <c r="R106" s="28"/>
      <c r="S106" s="28"/>
      <c r="T106" s="28"/>
      <c r="U106" s="28"/>
      <c r="V106" s="28"/>
      <c r="W106" s="28"/>
      <c r="X106" s="28"/>
      <c r="Y106" s="28">
        <v>16</v>
      </c>
      <c r="Z106" s="41">
        <v>9</v>
      </c>
      <c r="AA106" s="28" t="s">
        <v>694</v>
      </c>
      <c r="AB106" s="28"/>
      <c r="AC106" s="28"/>
      <c r="AD106" s="28"/>
      <c r="AE106" s="28"/>
      <c r="AF106" s="28"/>
      <c r="AG106" s="28"/>
      <c r="AH106" s="28"/>
      <c r="AI106" s="28"/>
      <c r="AJ106" s="28"/>
      <c r="AK106" s="28"/>
      <c r="AL106" s="28"/>
      <c r="AM106" s="28"/>
      <c r="AN106" s="28"/>
      <c r="AO106" s="28"/>
      <c r="AP106" s="28"/>
      <c r="AQ106" s="28"/>
      <c r="AR106" s="28"/>
      <c r="AS106" s="28"/>
      <c r="AT106" s="28"/>
      <c r="AW106" s="37">
        <v>12608.208333333334</v>
      </c>
      <c r="AX106">
        <v>11</v>
      </c>
      <c r="AY106">
        <v>3</v>
      </c>
      <c r="AZ106">
        <v>8</v>
      </c>
      <c r="BA106">
        <v>9</v>
      </c>
    </row>
    <row r="107" spans="15:53" hidden="1">
      <c r="O107" s="28"/>
      <c r="P107" s="28"/>
      <c r="Q107" s="28"/>
      <c r="R107" s="28"/>
      <c r="S107" s="28"/>
      <c r="T107" s="28"/>
      <c r="U107" s="28"/>
      <c r="V107" s="28"/>
      <c r="W107" s="28"/>
      <c r="X107" s="28"/>
      <c r="Y107" s="28">
        <v>26</v>
      </c>
      <c r="Z107" s="41">
        <v>1</v>
      </c>
      <c r="AA107" s="28" t="s">
        <v>687</v>
      </c>
      <c r="AB107" s="28"/>
      <c r="AC107" s="28"/>
      <c r="AD107" s="28"/>
      <c r="AE107" s="28"/>
      <c r="AF107" s="28"/>
      <c r="AG107" s="28"/>
      <c r="AH107" s="28"/>
      <c r="AI107" s="30"/>
      <c r="AJ107" s="28"/>
      <c r="AK107" s="28"/>
      <c r="AL107" s="28"/>
      <c r="AM107" s="28"/>
      <c r="AN107" s="28"/>
      <c r="AO107" s="28"/>
      <c r="AP107" s="28"/>
      <c r="AQ107" s="28"/>
      <c r="AR107" s="28"/>
      <c r="AS107" s="28"/>
      <c r="AT107" s="28"/>
      <c r="AW107" s="37">
        <v>12639.625</v>
      </c>
      <c r="AX107">
        <v>11</v>
      </c>
      <c r="AY107">
        <v>3</v>
      </c>
      <c r="AZ107">
        <v>9</v>
      </c>
      <c r="BA107">
        <v>8</v>
      </c>
    </row>
    <row r="108" spans="15:53" hidden="1">
      <c r="O108" s="28"/>
      <c r="P108" s="28"/>
      <c r="Q108" s="28"/>
      <c r="R108" s="28"/>
      <c r="S108" s="28"/>
      <c r="T108" s="28"/>
      <c r="U108" s="28"/>
      <c r="V108" s="28"/>
      <c r="W108" s="28"/>
      <c r="X108" s="28"/>
      <c r="Y108" s="28">
        <v>36</v>
      </c>
      <c r="Z108" s="41">
        <v>2</v>
      </c>
      <c r="AA108" s="28" t="s">
        <v>688</v>
      </c>
      <c r="AB108" s="28"/>
      <c r="AC108" s="28"/>
      <c r="AD108" s="28"/>
      <c r="AE108" s="28"/>
      <c r="AF108" s="28"/>
      <c r="AG108" s="28"/>
      <c r="AH108" s="28"/>
      <c r="AI108" s="30"/>
      <c r="AJ108" s="28"/>
      <c r="AK108" s="28"/>
      <c r="AL108" s="28"/>
      <c r="AM108" s="28"/>
      <c r="AN108" s="28"/>
      <c r="AO108" s="28"/>
      <c r="AP108" s="28"/>
      <c r="AQ108" s="28"/>
      <c r="AR108" s="28"/>
      <c r="AS108" s="28"/>
      <c r="AT108" s="28"/>
      <c r="AW108" s="37">
        <v>12670.75</v>
      </c>
      <c r="AX108">
        <v>11</v>
      </c>
      <c r="AY108">
        <v>3</v>
      </c>
      <c r="AZ108">
        <v>10</v>
      </c>
      <c r="BA108">
        <v>7</v>
      </c>
    </row>
    <row r="109" spans="15:53" hidden="1">
      <c r="O109" s="28"/>
      <c r="P109" s="28"/>
      <c r="Q109" s="28"/>
      <c r="R109" s="28"/>
      <c r="S109" s="28"/>
      <c r="T109" s="28"/>
      <c r="U109" s="28"/>
      <c r="V109" s="28"/>
      <c r="W109" s="28"/>
      <c r="X109" s="28"/>
      <c r="Y109" s="28">
        <v>46</v>
      </c>
      <c r="Z109" s="41">
        <v>3</v>
      </c>
      <c r="AA109" s="28" t="s">
        <v>689</v>
      </c>
      <c r="AB109" s="28"/>
      <c r="AC109" s="28"/>
      <c r="AD109" s="28"/>
      <c r="AE109" s="28"/>
      <c r="AF109" s="28"/>
      <c r="AG109" s="28"/>
      <c r="AH109" s="28"/>
      <c r="AI109" s="28"/>
      <c r="AJ109" s="28"/>
      <c r="AK109" s="28"/>
      <c r="AL109" s="28"/>
      <c r="AM109" s="28"/>
      <c r="AN109" s="28"/>
      <c r="AO109" s="28"/>
      <c r="AP109" s="28"/>
      <c r="AQ109" s="28"/>
      <c r="AR109" s="28"/>
      <c r="AS109" s="28"/>
      <c r="AT109" s="28"/>
      <c r="AW109" s="37">
        <v>12701.375</v>
      </c>
      <c r="AX109">
        <v>11</v>
      </c>
      <c r="AY109">
        <v>3</v>
      </c>
      <c r="AZ109">
        <v>11</v>
      </c>
      <c r="BA109">
        <v>6</v>
      </c>
    </row>
    <row r="110" spans="15:53" hidden="1">
      <c r="O110" s="28"/>
      <c r="P110" s="28"/>
      <c r="Q110" s="28"/>
      <c r="R110" s="28"/>
      <c r="S110" s="28"/>
      <c r="T110" s="28"/>
      <c r="U110" s="28"/>
      <c r="V110" s="28"/>
      <c r="W110" s="28"/>
      <c r="X110" s="28"/>
      <c r="Y110" s="28">
        <v>56</v>
      </c>
      <c r="Z110" s="41">
        <v>4</v>
      </c>
      <c r="AA110" s="28" t="s">
        <v>690</v>
      </c>
      <c r="AB110" s="28"/>
      <c r="AC110" s="28"/>
      <c r="AD110" s="28"/>
      <c r="AE110" s="28"/>
      <c r="AF110" s="28"/>
      <c r="AG110" s="28"/>
      <c r="AH110" s="28"/>
      <c r="AI110" s="28"/>
      <c r="AJ110" s="28"/>
      <c r="AK110" s="28"/>
      <c r="AL110" s="28"/>
      <c r="AM110" s="28"/>
      <c r="AN110" s="28"/>
      <c r="AO110" s="28"/>
      <c r="AP110" s="28"/>
      <c r="AQ110" s="28"/>
      <c r="AR110" s="28"/>
      <c r="AS110" s="28"/>
      <c r="AT110" s="28"/>
      <c r="AW110" s="37">
        <v>12731.458333333334</v>
      </c>
      <c r="AX110">
        <v>11</v>
      </c>
      <c r="AY110">
        <v>3</v>
      </c>
      <c r="AZ110">
        <v>12</v>
      </c>
      <c r="BA110">
        <v>5</v>
      </c>
    </row>
    <row r="111" spans="15:53" hidden="1">
      <c r="O111" s="28"/>
      <c r="P111" s="28"/>
      <c r="Q111" s="28"/>
      <c r="R111" s="28"/>
      <c r="S111" s="28"/>
      <c r="T111" s="28"/>
      <c r="U111" s="28"/>
      <c r="V111" s="28"/>
      <c r="W111" s="28"/>
      <c r="X111" s="28"/>
      <c r="Y111" s="28">
        <v>66</v>
      </c>
      <c r="Z111" s="41">
        <v>2</v>
      </c>
      <c r="AA111" s="28" t="s">
        <v>688</v>
      </c>
      <c r="AB111" s="28"/>
      <c r="AC111" s="28"/>
      <c r="AD111" s="28"/>
      <c r="AE111" s="28"/>
      <c r="AF111" s="28"/>
      <c r="AG111" s="28"/>
      <c r="AH111" s="28"/>
      <c r="AI111" s="28"/>
      <c r="AJ111" s="28"/>
      <c r="AK111" s="28"/>
      <c r="AL111" s="28"/>
      <c r="AM111" s="28"/>
      <c r="AN111" s="28"/>
      <c r="AO111" s="28"/>
      <c r="AP111" s="28"/>
      <c r="AQ111" s="28"/>
      <c r="AR111" s="28"/>
      <c r="AS111" s="28"/>
      <c r="AT111" s="28"/>
      <c r="AW111" s="37">
        <v>12761.166666666666</v>
      </c>
      <c r="AX111">
        <v>11</v>
      </c>
      <c r="AY111">
        <v>3</v>
      </c>
      <c r="AZ111">
        <v>13</v>
      </c>
      <c r="BA111">
        <v>4</v>
      </c>
    </row>
    <row r="112" spans="15:53" hidden="1">
      <c r="O112" s="28"/>
      <c r="P112" s="28"/>
      <c r="Q112" s="28"/>
      <c r="R112" s="28"/>
      <c r="S112" s="28"/>
      <c r="T112" s="28"/>
      <c r="U112" s="28"/>
      <c r="V112" s="28"/>
      <c r="W112" s="28"/>
      <c r="X112" s="28"/>
      <c r="Y112" s="28">
        <v>76</v>
      </c>
      <c r="Z112" s="41">
        <v>6</v>
      </c>
      <c r="AA112" s="28" t="s">
        <v>691</v>
      </c>
      <c r="AB112" s="28"/>
      <c r="AC112" s="28"/>
      <c r="AD112" s="28"/>
      <c r="AE112" s="28"/>
      <c r="AF112" s="28"/>
      <c r="AG112" s="28"/>
      <c r="AH112" s="28"/>
      <c r="AI112" s="28"/>
      <c r="AJ112" s="28"/>
      <c r="AK112" s="28"/>
      <c r="AL112" s="28"/>
      <c r="AM112" s="28"/>
      <c r="AN112" s="28"/>
      <c r="AO112" s="28"/>
      <c r="AP112" s="28"/>
      <c r="AQ112" s="28"/>
      <c r="AR112" s="28"/>
      <c r="AS112" s="28"/>
      <c r="AT112" s="28"/>
      <c r="AW112" s="37">
        <v>12790.625</v>
      </c>
      <c r="AX112">
        <v>11</v>
      </c>
      <c r="AY112">
        <v>3</v>
      </c>
      <c r="AZ112">
        <v>14</v>
      </c>
      <c r="BA112">
        <v>3</v>
      </c>
    </row>
    <row r="113" spans="15:53" hidden="1">
      <c r="O113" s="28"/>
      <c r="P113" s="28"/>
      <c r="Q113" s="28"/>
      <c r="R113" s="28"/>
      <c r="S113" s="28"/>
      <c r="T113" s="28"/>
      <c r="U113" s="28"/>
      <c r="V113" s="28"/>
      <c r="W113" s="28"/>
      <c r="X113" s="28"/>
      <c r="Y113" s="28">
        <v>86</v>
      </c>
      <c r="Z113" s="41">
        <v>7</v>
      </c>
      <c r="AA113" s="28" t="s">
        <v>692</v>
      </c>
      <c r="AB113" s="28"/>
      <c r="AC113" s="28"/>
      <c r="AD113" s="28"/>
      <c r="AE113" s="28"/>
      <c r="AF113" s="28"/>
      <c r="AG113" s="28"/>
      <c r="AH113" s="28"/>
      <c r="AI113" s="28"/>
      <c r="AJ113" s="28"/>
      <c r="AK113" s="28"/>
      <c r="AL113" s="28"/>
      <c r="AM113" s="28"/>
      <c r="AN113" s="28"/>
      <c r="AO113" s="28"/>
      <c r="AP113" s="28"/>
      <c r="AQ113" s="28"/>
      <c r="AR113" s="28"/>
      <c r="AS113" s="28"/>
      <c r="AT113" s="28"/>
      <c r="AW113" s="37">
        <v>12820.125</v>
      </c>
      <c r="AX113">
        <v>12</v>
      </c>
      <c r="AY113">
        <v>2</v>
      </c>
      <c r="AZ113">
        <v>15</v>
      </c>
      <c r="BA113">
        <v>2</v>
      </c>
    </row>
    <row r="114" spans="15:53" hidden="1">
      <c r="O114" s="28"/>
      <c r="P114" s="28"/>
      <c r="Q114" s="28"/>
      <c r="R114" s="28"/>
      <c r="S114" s="28"/>
      <c r="T114" s="28"/>
      <c r="U114" s="28"/>
      <c r="V114" s="28"/>
      <c r="W114" s="28"/>
      <c r="X114" s="28"/>
      <c r="Y114" s="28">
        <v>96</v>
      </c>
      <c r="Z114" s="41">
        <v>8</v>
      </c>
      <c r="AA114" s="28" t="s">
        <v>693</v>
      </c>
      <c r="AB114" s="28"/>
      <c r="AC114" s="28"/>
      <c r="AD114" s="28"/>
      <c r="AE114" s="28"/>
      <c r="AF114" s="28"/>
      <c r="AG114" s="28"/>
      <c r="AH114" s="28"/>
      <c r="AI114" s="28"/>
      <c r="AJ114" s="28"/>
      <c r="AK114" s="28"/>
      <c r="AL114" s="28"/>
      <c r="AM114" s="28"/>
      <c r="AN114" s="28"/>
      <c r="AO114" s="28"/>
      <c r="AP114" s="28"/>
      <c r="AQ114" s="28"/>
      <c r="AR114" s="28"/>
      <c r="AS114" s="28"/>
      <c r="AT114" s="28"/>
      <c r="AW114" s="37">
        <v>12849.875</v>
      </c>
      <c r="AX114">
        <v>12</v>
      </c>
      <c r="AY114">
        <v>2</v>
      </c>
      <c r="AZ114">
        <v>16</v>
      </c>
      <c r="BA114">
        <v>1</v>
      </c>
    </row>
    <row r="115" spans="15:53" hidden="1">
      <c r="O115" s="28"/>
      <c r="P115" s="28"/>
      <c r="Q115" s="28"/>
      <c r="R115" s="28"/>
      <c r="S115" s="28"/>
      <c r="T115" s="28"/>
      <c r="U115" s="28"/>
      <c r="V115" s="28"/>
      <c r="W115" s="28"/>
      <c r="X115" s="28"/>
      <c r="Y115" s="28">
        <v>17</v>
      </c>
      <c r="Z115" s="41">
        <v>8</v>
      </c>
      <c r="AA115" s="28" t="s">
        <v>693</v>
      </c>
      <c r="AB115" s="28"/>
      <c r="AC115" s="28"/>
      <c r="AD115" s="28"/>
      <c r="AE115" s="28"/>
      <c r="AF115" s="28"/>
      <c r="AG115" s="28"/>
      <c r="AH115" s="28"/>
      <c r="AI115" s="28"/>
      <c r="AJ115" s="28"/>
      <c r="AK115" s="28"/>
      <c r="AL115" s="28"/>
      <c r="AM115" s="28"/>
      <c r="AN115" s="28"/>
      <c r="AO115" s="28"/>
      <c r="AP115" s="28"/>
      <c r="AQ115" s="28"/>
      <c r="AR115" s="28"/>
      <c r="AS115" s="28"/>
      <c r="AT115" s="28"/>
      <c r="AW115" s="37">
        <v>12880.083333333334</v>
      </c>
      <c r="AX115">
        <v>12</v>
      </c>
      <c r="AY115">
        <v>2</v>
      </c>
      <c r="AZ115">
        <v>17</v>
      </c>
      <c r="BA115">
        <v>9</v>
      </c>
    </row>
    <row r="116" spans="15:53" hidden="1">
      <c r="O116" s="28"/>
      <c r="P116" s="28"/>
      <c r="Q116" s="28"/>
      <c r="R116" s="28"/>
      <c r="S116" s="28"/>
      <c r="T116" s="28"/>
      <c r="U116" s="28"/>
      <c r="V116" s="28"/>
      <c r="W116" s="28"/>
      <c r="X116" s="28"/>
      <c r="Y116" s="28">
        <v>27</v>
      </c>
      <c r="Z116" s="41">
        <v>9</v>
      </c>
      <c r="AA116" s="28" t="s">
        <v>694</v>
      </c>
      <c r="AB116" s="28"/>
      <c r="AC116" s="28"/>
      <c r="AD116" s="28"/>
      <c r="AE116" s="28"/>
      <c r="AF116" s="28"/>
      <c r="AG116" s="28"/>
      <c r="AH116" s="28"/>
      <c r="AI116" s="28"/>
      <c r="AJ116" s="28"/>
      <c r="AK116" s="28"/>
      <c r="AL116" s="28"/>
      <c r="AM116" s="28"/>
      <c r="AN116" s="28"/>
      <c r="AO116" s="28"/>
      <c r="AP116" s="28"/>
      <c r="AQ116" s="28"/>
      <c r="AR116" s="28"/>
      <c r="AS116" s="28"/>
      <c r="AT116" s="28"/>
      <c r="AW116" s="37">
        <v>12910.833333333334</v>
      </c>
      <c r="AX116">
        <v>12</v>
      </c>
      <c r="AY116">
        <v>2</v>
      </c>
      <c r="AZ116">
        <v>18</v>
      </c>
      <c r="BA116">
        <v>8</v>
      </c>
    </row>
    <row r="117" spans="15:53" hidden="1">
      <c r="O117" s="28"/>
      <c r="P117" s="28"/>
      <c r="Q117" s="28"/>
      <c r="R117" s="28"/>
      <c r="S117" s="28"/>
      <c r="T117" s="28"/>
      <c r="U117" s="28"/>
      <c r="V117" s="28"/>
      <c r="W117" s="28"/>
      <c r="X117" s="28"/>
      <c r="Y117" s="28">
        <v>37</v>
      </c>
      <c r="Z117" s="41">
        <v>1</v>
      </c>
      <c r="AA117" s="28" t="s">
        <v>687</v>
      </c>
      <c r="AB117" s="28"/>
      <c r="AC117" s="28"/>
      <c r="AD117" s="28"/>
      <c r="AE117" s="28"/>
      <c r="AF117" s="28"/>
      <c r="AG117" s="28"/>
      <c r="AH117" s="28"/>
      <c r="AI117" s="30"/>
      <c r="AJ117" s="28"/>
      <c r="AK117" s="28"/>
      <c r="AL117" s="28"/>
      <c r="AM117" s="28"/>
      <c r="AN117" s="28"/>
      <c r="AO117" s="28"/>
      <c r="AP117" s="28"/>
      <c r="AQ117" s="28"/>
      <c r="AR117" s="28"/>
      <c r="AS117" s="28"/>
      <c r="AT117" s="28"/>
      <c r="AW117" s="37">
        <v>12942.041666666666</v>
      </c>
      <c r="AX117">
        <v>12</v>
      </c>
      <c r="AY117">
        <v>2</v>
      </c>
      <c r="AZ117">
        <v>19</v>
      </c>
      <c r="BA117">
        <v>7</v>
      </c>
    </row>
    <row r="118" spans="15:53" hidden="1">
      <c r="O118" s="28"/>
      <c r="P118" s="28"/>
      <c r="Q118" s="28"/>
      <c r="R118" s="28"/>
      <c r="S118" s="28"/>
      <c r="T118" s="28"/>
      <c r="U118" s="28"/>
      <c r="V118" s="28"/>
      <c r="W118" s="28"/>
      <c r="X118" s="28"/>
      <c r="Y118" s="28">
        <v>47</v>
      </c>
      <c r="Z118" s="41">
        <v>2</v>
      </c>
      <c r="AA118" s="28" t="s">
        <v>688</v>
      </c>
      <c r="AB118" s="28"/>
      <c r="AC118" s="28"/>
      <c r="AD118" s="28"/>
      <c r="AE118" s="28"/>
      <c r="AF118" s="28"/>
      <c r="AG118" s="28"/>
      <c r="AH118" s="28"/>
      <c r="AI118" s="30"/>
      <c r="AJ118" s="28"/>
      <c r="AK118" s="28"/>
      <c r="AL118" s="28"/>
      <c r="AM118" s="28"/>
      <c r="AN118" s="28"/>
      <c r="AO118" s="28"/>
      <c r="AP118" s="28"/>
      <c r="AQ118" s="28"/>
      <c r="AR118" s="28"/>
      <c r="AS118" s="28"/>
      <c r="AT118" s="28"/>
      <c r="AW118" s="37">
        <v>12973.458333333334</v>
      </c>
      <c r="AX118">
        <v>12</v>
      </c>
      <c r="AY118">
        <v>2</v>
      </c>
      <c r="AZ118">
        <v>20</v>
      </c>
      <c r="BA118">
        <v>6</v>
      </c>
    </row>
    <row r="119" spans="15:53" hidden="1">
      <c r="O119" s="28"/>
      <c r="P119" s="28"/>
      <c r="Q119" s="28"/>
      <c r="R119" s="28"/>
      <c r="S119" s="28"/>
      <c r="T119" s="28"/>
      <c r="U119" s="28"/>
      <c r="V119" s="28"/>
      <c r="W119" s="28"/>
      <c r="X119" s="28"/>
      <c r="Y119" s="28">
        <v>57</v>
      </c>
      <c r="Z119" s="41">
        <v>3</v>
      </c>
      <c r="AA119" s="28" t="s">
        <v>689</v>
      </c>
      <c r="AB119" s="28"/>
      <c r="AC119" s="28"/>
      <c r="AD119" s="28"/>
      <c r="AE119" s="28"/>
      <c r="AF119" s="28"/>
      <c r="AG119" s="28"/>
      <c r="AH119" s="28"/>
      <c r="AI119" s="28"/>
      <c r="AJ119" s="28"/>
      <c r="AK119" s="28"/>
      <c r="AL119" s="28"/>
      <c r="AM119" s="28"/>
      <c r="AN119" s="28"/>
      <c r="AO119" s="28"/>
      <c r="AP119" s="28"/>
      <c r="AQ119" s="28"/>
      <c r="AR119" s="28"/>
      <c r="AS119" s="28"/>
      <c r="AT119" s="28"/>
      <c r="AW119" s="37">
        <v>13004.875</v>
      </c>
      <c r="AX119">
        <v>12</v>
      </c>
      <c r="AY119">
        <v>2</v>
      </c>
      <c r="AZ119">
        <v>21</v>
      </c>
      <c r="BA119">
        <v>5</v>
      </c>
    </row>
    <row r="120" spans="15:53" hidden="1">
      <c r="O120" s="28"/>
      <c r="P120" s="28"/>
      <c r="Q120" s="28"/>
      <c r="R120" s="28"/>
      <c r="S120" s="28"/>
      <c r="T120" s="28"/>
      <c r="U120" s="28"/>
      <c r="V120" s="28"/>
      <c r="W120" s="28"/>
      <c r="X120" s="28"/>
      <c r="Y120" s="28">
        <v>67</v>
      </c>
      <c r="Z120" s="41">
        <v>4</v>
      </c>
      <c r="AA120" s="28" t="s">
        <v>690</v>
      </c>
      <c r="AB120" s="28"/>
      <c r="AC120" s="28"/>
      <c r="AD120" s="28"/>
      <c r="AE120" s="28"/>
      <c r="AF120" s="28"/>
      <c r="AG120" s="28"/>
      <c r="AH120" s="28"/>
      <c r="AI120" s="28"/>
      <c r="AJ120" s="28"/>
      <c r="AK120" s="28"/>
      <c r="AL120" s="28"/>
      <c r="AM120" s="28"/>
      <c r="AN120" s="28"/>
      <c r="AO120" s="28"/>
      <c r="AP120" s="28"/>
      <c r="AQ120" s="28"/>
      <c r="AR120" s="28"/>
      <c r="AS120" s="28"/>
      <c r="AT120" s="28"/>
      <c r="AW120" s="37">
        <v>13035.958333333334</v>
      </c>
      <c r="AX120">
        <v>12</v>
      </c>
      <c r="AY120">
        <v>2</v>
      </c>
      <c r="AZ120">
        <v>22</v>
      </c>
      <c r="BA120">
        <v>4</v>
      </c>
    </row>
    <row r="121" spans="15:53" hidden="1">
      <c r="O121" s="28"/>
      <c r="P121" s="28"/>
      <c r="Q121" s="28"/>
      <c r="R121" s="28"/>
      <c r="S121" s="28"/>
      <c r="T121" s="28"/>
      <c r="U121" s="28"/>
      <c r="V121" s="28"/>
      <c r="W121" s="28"/>
      <c r="X121" s="28"/>
      <c r="Y121" s="28">
        <v>77</v>
      </c>
      <c r="Z121" s="41">
        <v>8</v>
      </c>
      <c r="AA121" s="28" t="s">
        <v>693</v>
      </c>
      <c r="AB121" s="28"/>
      <c r="AC121" s="28"/>
      <c r="AD121" s="28"/>
      <c r="AE121" s="28"/>
      <c r="AF121" s="28"/>
      <c r="AG121" s="28"/>
      <c r="AH121" s="28"/>
      <c r="AI121" s="28"/>
      <c r="AJ121" s="28"/>
      <c r="AK121" s="28"/>
      <c r="AL121" s="28"/>
      <c r="AM121" s="28"/>
      <c r="AN121" s="28"/>
      <c r="AO121" s="28"/>
      <c r="AP121" s="28"/>
      <c r="AQ121" s="28"/>
      <c r="AR121" s="28"/>
      <c r="AS121" s="28"/>
      <c r="AT121" s="28"/>
      <c r="AW121" s="37">
        <v>13066.625</v>
      </c>
      <c r="AX121">
        <v>12</v>
      </c>
      <c r="AY121">
        <v>2</v>
      </c>
      <c r="AZ121">
        <v>23</v>
      </c>
      <c r="BA121">
        <v>3</v>
      </c>
    </row>
    <row r="122" spans="15:53" hidden="1">
      <c r="O122" s="28"/>
      <c r="P122" s="28"/>
      <c r="Q122" s="28"/>
      <c r="R122" s="28"/>
      <c r="S122" s="28"/>
      <c r="T122" s="28"/>
      <c r="U122" s="28"/>
      <c r="V122" s="28"/>
      <c r="W122" s="28"/>
      <c r="X122" s="28"/>
      <c r="Y122" s="28">
        <v>87</v>
      </c>
      <c r="Z122" s="41">
        <v>6</v>
      </c>
      <c r="AA122" s="28" t="s">
        <v>691</v>
      </c>
      <c r="AB122" s="28"/>
      <c r="AC122" s="28"/>
      <c r="AD122" s="28"/>
      <c r="AE122" s="28"/>
      <c r="AF122" s="28"/>
      <c r="AG122" s="28"/>
      <c r="AH122" s="28"/>
      <c r="AI122" s="28"/>
      <c r="AJ122" s="28"/>
      <c r="AK122" s="28"/>
      <c r="AL122" s="28"/>
      <c r="AM122" s="28"/>
      <c r="AN122" s="28"/>
      <c r="AO122" s="28"/>
      <c r="AP122" s="28"/>
      <c r="AQ122" s="28"/>
      <c r="AR122" s="28"/>
      <c r="AS122" s="28"/>
      <c r="AT122" s="28"/>
      <c r="AW122" s="37">
        <v>13096.708333333334</v>
      </c>
      <c r="AX122">
        <v>12</v>
      </c>
      <c r="AY122">
        <v>2</v>
      </c>
      <c r="AZ122">
        <v>24</v>
      </c>
      <c r="BA122">
        <v>2</v>
      </c>
    </row>
    <row r="123" spans="15:53" hidden="1">
      <c r="O123" s="28"/>
      <c r="P123" s="28"/>
      <c r="Q123" s="28"/>
      <c r="R123" s="28"/>
      <c r="S123" s="28"/>
      <c r="T123" s="28"/>
      <c r="U123" s="28"/>
      <c r="V123" s="28"/>
      <c r="W123" s="28"/>
      <c r="X123" s="28"/>
      <c r="Y123" s="28">
        <v>97</v>
      </c>
      <c r="Z123" s="41">
        <v>7</v>
      </c>
      <c r="AA123" s="28" t="s">
        <v>692</v>
      </c>
      <c r="AB123" s="28"/>
      <c r="AC123" s="28"/>
      <c r="AD123" s="28"/>
      <c r="AE123" s="28"/>
      <c r="AF123" s="28"/>
      <c r="AG123" s="28"/>
      <c r="AH123" s="28"/>
      <c r="AI123" s="28"/>
      <c r="AJ123" s="28"/>
      <c r="AK123" s="28"/>
      <c r="AL123" s="28"/>
      <c r="AM123" s="28"/>
      <c r="AN123" s="28"/>
      <c r="AO123" s="28"/>
      <c r="AP123" s="28"/>
      <c r="AQ123" s="28"/>
      <c r="AR123" s="28"/>
      <c r="AS123" s="28"/>
      <c r="AT123" s="28"/>
      <c r="AW123" s="37">
        <v>13126.416666666666</v>
      </c>
      <c r="AX123">
        <v>12</v>
      </c>
      <c r="AY123">
        <v>2</v>
      </c>
      <c r="AZ123">
        <v>25</v>
      </c>
      <c r="BA123">
        <v>1</v>
      </c>
    </row>
    <row r="124" spans="15:53" hidden="1">
      <c r="O124" s="28"/>
      <c r="P124" s="28"/>
      <c r="Q124" s="28"/>
      <c r="R124" s="28"/>
      <c r="S124" s="28"/>
      <c r="T124" s="28"/>
      <c r="U124" s="28"/>
      <c r="V124" s="28"/>
      <c r="W124" s="28"/>
      <c r="X124" s="28"/>
      <c r="Y124" s="28">
        <v>18</v>
      </c>
      <c r="Z124" s="41">
        <v>7</v>
      </c>
      <c r="AA124" s="28" t="s">
        <v>692</v>
      </c>
      <c r="AB124" s="28"/>
      <c r="AC124" s="28"/>
      <c r="AD124" s="28"/>
      <c r="AE124" s="28"/>
      <c r="AF124" s="28"/>
      <c r="AG124" s="28"/>
      <c r="AH124" s="28"/>
      <c r="AI124" s="28"/>
      <c r="AJ124" s="28"/>
      <c r="AK124" s="28"/>
      <c r="AL124" s="28"/>
      <c r="AM124" s="28"/>
      <c r="AN124" s="28"/>
      <c r="AO124" s="28"/>
      <c r="AP124" s="28"/>
      <c r="AQ124" s="28"/>
      <c r="AR124" s="28"/>
      <c r="AS124" s="28"/>
      <c r="AT124" s="28"/>
      <c r="AW124" s="37">
        <v>13155.875</v>
      </c>
      <c r="AX124">
        <v>12</v>
      </c>
      <c r="AY124">
        <v>2</v>
      </c>
      <c r="AZ124">
        <v>26</v>
      </c>
      <c r="BA124">
        <v>9</v>
      </c>
    </row>
    <row r="125" spans="15:53" hidden="1">
      <c r="O125" s="28"/>
      <c r="P125" s="28"/>
      <c r="Q125" s="28"/>
      <c r="R125" s="28"/>
      <c r="S125" s="28"/>
      <c r="T125" s="28"/>
      <c r="U125" s="28"/>
      <c r="V125" s="28"/>
      <c r="W125" s="28"/>
      <c r="X125" s="28"/>
      <c r="Y125" s="28">
        <v>28</v>
      </c>
      <c r="Z125" s="41">
        <v>8</v>
      </c>
      <c r="AA125" s="28" t="s">
        <v>693</v>
      </c>
      <c r="AB125" s="28"/>
      <c r="AC125" s="28"/>
      <c r="AD125" s="28"/>
      <c r="AE125" s="28"/>
      <c r="AF125" s="28"/>
      <c r="AG125" s="28"/>
      <c r="AH125" s="28"/>
      <c r="AI125" s="28"/>
      <c r="AJ125" s="28"/>
      <c r="AK125" s="28"/>
      <c r="AL125" s="28"/>
      <c r="AM125" s="28"/>
      <c r="AN125" s="28"/>
      <c r="AO125" s="28"/>
      <c r="AP125" s="28"/>
      <c r="AQ125" s="28"/>
      <c r="AR125" s="28"/>
      <c r="AS125" s="28"/>
      <c r="AT125" s="28"/>
      <c r="AW125" s="37">
        <v>13185.375</v>
      </c>
      <c r="AX125">
        <v>13</v>
      </c>
      <c r="AY125">
        <v>1</v>
      </c>
      <c r="AZ125">
        <v>27</v>
      </c>
      <c r="BA125">
        <v>8</v>
      </c>
    </row>
    <row r="126" spans="15:53" hidden="1">
      <c r="O126" s="28"/>
      <c r="P126" s="28"/>
      <c r="Q126" s="28"/>
      <c r="R126" s="28"/>
      <c r="S126" s="28"/>
      <c r="T126" s="28"/>
      <c r="U126" s="28"/>
      <c r="V126" s="28"/>
      <c r="W126" s="28"/>
      <c r="X126" s="28"/>
      <c r="Y126" s="28">
        <v>38</v>
      </c>
      <c r="Z126" s="41">
        <v>9</v>
      </c>
      <c r="AA126" s="28" t="s">
        <v>694</v>
      </c>
      <c r="AB126" s="28"/>
      <c r="AC126" s="28"/>
      <c r="AD126" s="28"/>
      <c r="AE126" s="28"/>
      <c r="AF126" s="28"/>
      <c r="AG126" s="28"/>
      <c r="AH126" s="28"/>
      <c r="AI126" s="28"/>
      <c r="AJ126" s="28"/>
      <c r="AK126" s="28"/>
      <c r="AL126" s="28"/>
      <c r="AM126" s="28"/>
      <c r="AN126" s="28"/>
      <c r="AO126" s="28"/>
      <c r="AP126" s="28"/>
      <c r="AQ126" s="28"/>
      <c r="AR126" s="28"/>
      <c r="AS126" s="28"/>
      <c r="AT126" s="28"/>
      <c r="AW126" s="37">
        <v>13215.125</v>
      </c>
      <c r="AX126">
        <v>13</v>
      </c>
      <c r="AY126">
        <v>1</v>
      </c>
      <c r="AZ126">
        <v>28</v>
      </c>
      <c r="BA126">
        <v>7</v>
      </c>
    </row>
    <row r="127" spans="15:53" hidden="1">
      <c r="O127" s="28"/>
      <c r="P127" s="28"/>
      <c r="Q127" s="28"/>
      <c r="R127" s="28"/>
      <c r="S127" s="28"/>
      <c r="T127" s="28"/>
      <c r="U127" s="28"/>
      <c r="V127" s="28"/>
      <c r="W127" s="28"/>
      <c r="X127" s="28"/>
      <c r="Y127" s="28">
        <v>48</v>
      </c>
      <c r="Z127" s="41">
        <v>1</v>
      </c>
      <c r="AA127" s="28" t="s">
        <v>687</v>
      </c>
      <c r="AB127" s="28"/>
      <c r="AC127" s="28"/>
      <c r="AD127" s="28"/>
      <c r="AE127" s="28"/>
      <c r="AF127" s="28"/>
      <c r="AG127" s="28"/>
      <c r="AH127" s="28"/>
      <c r="AI127" s="30"/>
      <c r="AJ127" s="28"/>
      <c r="AK127" s="28"/>
      <c r="AL127" s="28"/>
      <c r="AM127" s="28"/>
      <c r="AN127" s="28"/>
      <c r="AO127" s="28"/>
      <c r="AP127" s="28"/>
      <c r="AQ127" s="28"/>
      <c r="AR127" s="28"/>
      <c r="AS127" s="28"/>
      <c r="AT127" s="28"/>
      <c r="AW127" s="37">
        <v>13245.333333333334</v>
      </c>
      <c r="AX127">
        <v>13</v>
      </c>
      <c r="AY127">
        <v>1</v>
      </c>
      <c r="AZ127">
        <v>29</v>
      </c>
      <c r="BA127">
        <v>6</v>
      </c>
    </row>
    <row r="128" spans="15:53" hidden="1">
      <c r="O128" s="28"/>
      <c r="P128" s="28"/>
      <c r="Q128" s="28"/>
      <c r="R128" s="28"/>
      <c r="S128" s="28"/>
      <c r="T128" s="28"/>
      <c r="U128" s="28"/>
      <c r="V128" s="28"/>
      <c r="W128" s="28"/>
      <c r="X128" s="28"/>
      <c r="Y128" s="28">
        <v>58</v>
      </c>
      <c r="Z128" s="41">
        <v>2</v>
      </c>
      <c r="AA128" s="28" t="s">
        <v>688</v>
      </c>
      <c r="AB128" s="28"/>
      <c r="AC128" s="28"/>
      <c r="AD128" s="28"/>
      <c r="AE128" s="28"/>
      <c r="AF128" s="28"/>
      <c r="AG128" s="28"/>
      <c r="AH128" s="28"/>
      <c r="AI128" s="30"/>
      <c r="AJ128" s="28"/>
      <c r="AK128" s="28"/>
      <c r="AL128" s="28"/>
      <c r="AM128" s="28"/>
      <c r="AN128" s="28"/>
      <c r="AO128" s="28"/>
      <c r="AP128" s="28"/>
      <c r="AQ128" s="28"/>
      <c r="AR128" s="28"/>
      <c r="AS128" s="28"/>
      <c r="AT128" s="28"/>
      <c r="AW128" s="37">
        <v>13276.083333333334</v>
      </c>
      <c r="AX128">
        <v>13</v>
      </c>
      <c r="AY128">
        <v>1</v>
      </c>
      <c r="AZ128">
        <v>30</v>
      </c>
      <c r="BA128">
        <v>5</v>
      </c>
    </row>
    <row r="129" spans="15:53" hidden="1">
      <c r="O129" s="28"/>
      <c r="P129" s="28"/>
      <c r="Q129" s="28"/>
      <c r="R129" s="28"/>
      <c r="S129" s="28"/>
      <c r="T129" s="28"/>
      <c r="U129" s="28"/>
      <c r="V129" s="28"/>
      <c r="W129" s="28"/>
      <c r="X129" s="28"/>
      <c r="Y129" s="28">
        <v>68</v>
      </c>
      <c r="Z129" s="41">
        <v>3</v>
      </c>
      <c r="AA129" s="28" t="s">
        <v>689</v>
      </c>
      <c r="AB129" s="28"/>
      <c r="AC129" s="28"/>
      <c r="AD129" s="28"/>
      <c r="AE129" s="28"/>
      <c r="AF129" s="28"/>
      <c r="AG129" s="28"/>
      <c r="AH129" s="28"/>
      <c r="AI129" s="28"/>
      <c r="AJ129" s="28"/>
      <c r="AK129" s="28"/>
      <c r="AL129" s="28"/>
      <c r="AM129" s="28"/>
      <c r="AN129" s="28"/>
      <c r="AO129" s="28"/>
      <c r="AP129" s="28"/>
      <c r="AQ129" s="28"/>
      <c r="AR129" s="28"/>
      <c r="AS129" s="28"/>
      <c r="AT129" s="28"/>
      <c r="AW129" s="37">
        <v>13307.291666666666</v>
      </c>
      <c r="AX129">
        <v>13</v>
      </c>
      <c r="AY129">
        <v>1</v>
      </c>
      <c r="AZ129">
        <v>31</v>
      </c>
      <c r="BA129">
        <v>4</v>
      </c>
    </row>
    <row r="130" spans="15:53" hidden="1">
      <c r="O130" s="28"/>
      <c r="P130" s="28"/>
      <c r="Q130" s="28"/>
      <c r="R130" s="28"/>
      <c r="S130" s="28"/>
      <c r="T130" s="28"/>
      <c r="U130" s="28"/>
      <c r="V130" s="28"/>
      <c r="W130" s="28"/>
      <c r="X130" s="28"/>
      <c r="Y130" s="28">
        <v>78</v>
      </c>
      <c r="Z130" s="41">
        <v>4</v>
      </c>
      <c r="AA130" s="28" t="s">
        <v>690</v>
      </c>
      <c r="AB130" s="28"/>
      <c r="AC130" s="28"/>
      <c r="AD130" s="28"/>
      <c r="AE130" s="28"/>
      <c r="AF130" s="28"/>
      <c r="AG130" s="28"/>
      <c r="AH130" s="28"/>
      <c r="AI130" s="28"/>
      <c r="AJ130" s="28"/>
      <c r="AK130" s="28"/>
      <c r="AL130" s="28"/>
      <c r="AM130" s="28"/>
      <c r="AN130" s="28"/>
      <c r="AO130" s="28"/>
      <c r="AP130" s="28"/>
      <c r="AQ130" s="28"/>
      <c r="AR130" s="28"/>
      <c r="AS130" s="28"/>
      <c r="AT130" s="28"/>
      <c r="AW130" s="37">
        <v>13338.708333333334</v>
      </c>
      <c r="AX130">
        <v>13</v>
      </c>
      <c r="AY130">
        <v>1</v>
      </c>
      <c r="AZ130">
        <v>32</v>
      </c>
      <c r="BA130">
        <v>3</v>
      </c>
    </row>
    <row r="131" spans="15:53" hidden="1">
      <c r="O131" s="28"/>
      <c r="P131" s="28"/>
      <c r="Q131" s="28"/>
      <c r="R131" s="28"/>
      <c r="S131" s="28"/>
      <c r="T131" s="28"/>
      <c r="U131" s="28"/>
      <c r="V131" s="28"/>
      <c r="W131" s="28"/>
      <c r="X131" s="28"/>
      <c r="Y131" s="28">
        <v>88</v>
      </c>
      <c r="Z131" s="41">
        <v>7</v>
      </c>
      <c r="AA131" s="28" t="s">
        <v>692</v>
      </c>
      <c r="AB131" s="28"/>
      <c r="AC131" s="28"/>
      <c r="AD131" s="28"/>
      <c r="AE131" s="28"/>
      <c r="AF131" s="28"/>
      <c r="AG131" s="28"/>
      <c r="AH131" s="28"/>
      <c r="AI131" s="28"/>
      <c r="AJ131" s="28"/>
      <c r="AK131" s="28"/>
      <c r="AL131" s="28"/>
      <c r="AM131" s="28"/>
      <c r="AN131" s="28"/>
      <c r="AO131" s="28"/>
      <c r="AP131" s="28"/>
      <c r="AQ131" s="28"/>
      <c r="AR131" s="28"/>
      <c r="AS131" s="28"/>
      <c r="AT131" s="28"/>
      <c r="AW131" s="37">
        <v>13370.125</v>
      </c>
      <c r="AX131">
        <v>13</v>
      </c>
      <c r="AY131">
        <v>1</v>
      </c>
      <c r="AZ131">
        <v>33</v>
      </c>
      <c r="BA131">
        <v>2</v>
      </c>
    </row>
    <row r="132" spans="15:53" hidden="1">
      <c r="O132" s="28"/>
      <c r="P132" s="28"/>
      <c r="Q132" s="28"/>
      <c r="R132" s="28"/>
      <c r="S132" s="28"/>
      <c r="T132" s="28"/>
      <c r="U132" s="28"/>
      <c r="V132" s="28"/>
      <c r="W132" s="28"/>
      <c r="X132" s="28"/>
      <c r="Y132" s="28">
        <v>98</v>
      </c>
      <c r="Z132" s="41">
        <v>6</v>
      </c>
      <c r="AA132" s="28" t="s">
        <v>691</v>
      </c>
      <c r="AB132" s="28"/>
      <c r="AC132" s="28"/>
      <c r="AD132" s="28"/>
      <c r="AE132" s="28"/>
      <c r="AF132" s="28"/>
      <c r="AG132" s="28"/>
      <c r="AH132" s="28"/>
      <c r="AI132" s="28"/>
      <c r="AJ132" s="28"/>
      <c r="AK132" s="28"/>
      <c r="AL132" s="28"/>
      <c r="AM132" s="28"/>
      <c r="AN132" s="28"/>
      <c r="AO132" s="28"/>
      <c r="AP132" s="28"/>
      <c r="AQ132" s="28"/>
      <c r="AR132" s="28"/>
      <c r="AS132" s="28"/>
      <c r="AT132" s="28"/>
      <c r="AW132" s="37">
        <v>13401.208333333334</v>
      </c>
      <c r="AX132">
        <v>13</v>
      </c>
      <c r="AY132">
        <v>1</v>
      </c>
      <c r="AZ132">
        <v>34</v>
      </c>
      <c r="BA132">
        <v>1</v>
      </c>
    </row>
    <row r="133" spans="15:53" hidden="1">
      <c r="O133" s="28"/>
      <c r="P133" s="28"/>
      <c r="Q133" s="28"/>
      <c r="R133" s="28"/>
      <c r="S133" s="28"/>
      <c r="T133" s="28"/>
      <c r="U133" s="28"/>
      <c r="V133" s="28"/>
      <c r="W133" s="28"/>
      <c r="X133" s="28"/>
      <c r="Y133" s="28">
        <v>19</v>
      </c>
      <c r="Z133" s="41">
        <v>6</v>
      </c>
      <c r="AA133" s="28" t="s">
        <v>691</v>
      </c>
      <c r="AB133" s="28"/>
      <c r="AC133" s="28"/>
      <c r="AD133" s="28"/>
      <c r="AE133" s="28"/>
      <c r="AF133" s="28"/>
      <c r="AG133" s="28"/>
      <c r="AH133" s="28"/>
      <c r="AI133" s="28"/>
      <c r="AJ133" s="28"/>
      <c r="AK133" s="28"/>
      <c r="AL133" s="28"/>
      <c r="AM133" s="28"/>
      <c r="AN133" s="28"/>
      <c r="AO133" s="28"/>
      <c r="AP133" s="28"/>
      <c r="AQ133" s="28"/>
      <c r="AR133" s="28"/>
      <c r="AS133" s="28"/>
      <c r="AT133" s="28"/>
      <c r="AW133" s="37">
        <v>13431.875</v>
      </c>
      <c r="AX133">
        <v>13</v>
      </c>
      <c r="AY133">
        <v>1</v>
      </c>
      <c r="AZ133">
        <v>35</v>
      </c>
      <c r="BA133">
        <v>9</v>
      </c>
    </row>
    <row r="134" spans="15:53" hidden="1">
      <c r="O134" s="28"/>
      <c r="P134" s="28"/>
      <c r="Q134" s="28"/>
      <c r="R134" s="28"/>
      <c r="S134" s="28"/>
      <c r="T134" s="28"/>
      <c r="U134" s="28"/>
      <c r="V134" s="28"/>
      <c r="W134" s="28"/>
      <c r="X134" s="28"/>
      <c r="Y134" s="28">
        <v>29</v>
      </c>
      <c r="Z134" s="41">
        <v>7</v>
      </c>
      <c r="AA134" s="28" t="s">
        <v>692</v>
      </c>
      <c r="AB134" s="28"/>
      <c r="AC134" s="28"/>
      <c r="AD134" s="28"/>
      <c r="AE134" s="28"/>
      <c r="AF134" s="28"/>
      <c r="AG134" s="28"/>
      <c r="AH134" s="28"/>
      <c r="AI134" s="28"/>
      <c r="AJ134" s="28"/>
      <c r="AK134" s="28"/>
      <c r="AL134" s="28"/>
      <c r="AM134" s="28"/>
      <c r="AN134" s="28"/>
      <c r="AO134" s="28"/>
      <c r="AP134" s="28"/>
      <c r="AQ134" s="28"/>
      <c r="AR134" s="28"/>
      <c r="AS134" s="28"/>
      <c r="AT134" s="28"/>
      <c r="AW134" s="37">
        <v>13461.958333333334</v>
      </c>
      <c r="AX134">
        <v>13</v>
      </c>
      <c r="AY134">
        <v>1</v>
      </c>
      <c r="AZ134">
        <v>36</v>
      </c>
      <c r="BA134">
        <v>8</v>
      </c>
    </row>
    <row r="135" spans="15:53" hidden="1">
      <c r="O135" s="28"/>
      <c r="P135" s="28"/>
      <c r="Q135" s="28"/>
      <c r="R135" s="28"/>
      <c r="S135" s="28"/>
      <c r="T135" s="28"/>
      <c r="U135" s="28"/>
      <c r="V135" s="28"/>
      <c r="W135" s="28"/>
      <c r="X135" s="28"/>
      <c r="Y135" s="28">
        <v>39</v>
      </c>
      <c r="Z135" s="41">
        <v>8</v>
      </c>
      <c r="AA135" s="28" t="s">
        <v>693</v>
      </c>
      <c r="AB135" s="28"/>
      <c r="AC135" s="28"/>
      <c r="AD135" s="28"/>
      <c r="AE135" s="28"/>
      <c r="AF135" s="28"/>
      <c r="AG135" s="28"/>
      <c r="AH135" s="28"/>
      <c r="AI135" s="28"/>
      <c r="AJ135" s="28"/>
      <c r="AK135" s="28"/>
      <c r="AL135" s="28"/>
      <c r="AM135" s="28"/>
      <c r="AN135" s="28"/>
      <c r="AO135" s="28"/>
      <c r="AP135" s="28"/>
      <c r="AQ135" s="28"/>
      <c r="AR135" s="28"/>
      <c r="AS135" s="28"/>
      <c r="AT135" s="28"/>
      <c r="AW135" s="37">
        <v>13491.666666666666</v>
      </c>
      <c r="AX135">
        <v>13</v>
      </c>
      <c r="AY135">
        <v>1</v>
      </c>
      <c r="AZ135">
        <v>37</v>
      </c>
      <c r="BA135">
        <v>7</v>
      </c>
    </row>
    <row r="136" spans="15:53" hidden="1">
      <c r="O136" s="28"/>
      <c r="P136" s="28"/>
      <c r="Q136" s="28"/>
      <c r="R136" s="28"/>
      <c r="S136" s="28"/>
      <c r="T136" s="28"/>
      <c r="U136" s="28"/>
      <c r="V136" s="28"/>
      <c r="W136" s="28"/>
      <c r="X136" s="28"/>
      <c r="Y136" s="28">
        <v>49</v>
      </c>
      <c r="Z136" s="41">
        <v>9</v>
      </c>
      <c r="AA136" s="28" t="s">
        <v>694</v>
      </c>
      <c r="AB136" s="28"/>
      <c r="AC136" s="28"/>
      <c r="AD136" s="28"/>
      <c r="AE136" s="28"/>
      <c r="AF136" s="28"/>
      <c r="AG136" s="28"/>
      <c r="AH136" s="28"/>
      <c r="AI136" s="28"/>
      <c r="AJ136" s="28"/>
      <c r="AK136" s="28"/>
      <c r="AL136" s="28"/>
      <c r="AM136" s="28"/>
      <c r="AN136" s="28"/>
      <c r="AO136" s="28"/>
      <c r="AP136" s="28"/>
      <c r="AQ136" s="28"/>
      <c r="AR136" s="28"/>
      <c r="AS136" s="28"/>
      <c r="AT136" s="28"/>
      <c r="AW136" s="37">
        <v>13521.125</v>
      </c>
      <c r="AX136">
        <v>13</v>
      </c>
      <c r="AY136">
        <v>1</v>
      </c>
      <c r="AZ136">
        <v>38</v>
      </c>
      <c r="BA136">
        <v>6</v>
      </c>
    </row>
    <row r="137" spans="15:53" hidden="1">
      <c r="O137" s="28"/>
      <c r="P137" s="28"/>
      <c r="Q137" s="28"/>
      <c r="R137" s="28"/>
      <c r="S137" s="28"/>
      <c r="T137" s="28"/>
      <c r="U137" s="28"/>
      <c r="V137" s="28"/>
      <c r="W137" s="28"/>
      <c r="X137" s="28"/>
      <c r="Y137" s="28">
        <v>59</v>
      </c>
      <c r="Z137" s="41">
        <v>1</v>
      </c>
      <c r="AA137" s="28" t="s">
        <v>687</v>
      </c>
      <c r="AB137" s="28"/>
      <c r="AC137" s="28"/>
      <c r="AD137" s="28"/>
      <c r="AE137" s="28"/>
      <c r="AF137" s="28"/>
      <c r="AG137" s="28"/>
      <c r="AH137" s="28"/>
      <c r="AI137" s="30"/>
      <c r="AJ137" s="28"/>
      <c r="AK137" s="28"/>
      <c r="AL137" s="28"/>
      <c r="AM137" s="28"/>
      <c r="AN137" s="28"/>
      <c r="AO137" s="28"/>
      <c r="AP137" s="28"/>
      <c r="AQ137" s="28"/>
      <c r="AR137" s="28"/>
      <c r="AS137" s="28"/>
      <c r="AT137" s="28"/>
      <c r="AW137" s="37">
        <v>13550.583333333334</v>
      </c>
      <c r="AX137">
        <v>14</v>
      </c>
      <c r="AY137">
        <v>9</v>
      </c>
      <c r="AZ137">
        <v>39</v>
      </c>
      <c r="BA137">
        <v>5</v>
      </c>
    </row>
    <row r="138" spans="15:53" hidden="1">
      <c r="O138" s="28"/>
      <c r="P138" s="28"/>
      <c r="Q138" s="28"/>
      <c r="R138" s="28"/>
      <c r="S138" s="28"/>
      <c r="T138" s="28"/>
      <c r="U138" s="28"/>
      <c r="V138" s="28"/>
      <c r="W138" s="28"/>
      <c r="X138" s="28"/>
      <c r="Y138" s="28">
        <v>69</v>
      </c>
      <c r="Z138" s="41">
        <v>2</v>
      </c>
      <c r="AA138" s="28" t="s">
        <v>688</v>
      </c>
      <c r="AB138" s="28"/>
      <c r="AC138" s="28"/>
      <c r="AD138" s="28"/>
      <c r="AE138" s="28"/>
      <c r="AF138" s="28"/>
      <c r="AG138" s="28"/>
      <c r="AH138" s="28"/>
      <c r="AI138" s="30"/>
      <c r="AJ138" s="28"/>
      <c r="AK138" s="28"/>
      <c r="AL138" s="28"/>
      <c r="AM138" s="28"/>
      <c r="AN138" s="28"/>
      <c r="AO138" s="28"/>
      <c r="AP138" s="28"/>
      <c r="AQ138" s="28"/>
      <c r="AR138" s="28"/>
      <c r="AS138" s="28"/>
      <c r="AT138" s="28"/>
      <c r="AW138" s="37">
        <v>13580.375</v>
      </c>
      <c r="AX138">
        <v>14</v>
      </c>
      <c r="AY138">
        <v>9</v>
      </c>
      <c r="AZ138">
        <v>40</v>
      </c>
      <c r="BA138">
        <v>4</v>
      </c>
    </row>
    <row r="139" spans="15:53" hidden="1">
      <c r="O139" s="28"/>
      <c r="P139" s="28"/>
      <c r="Q139" s="28"/>
      <c r="R139" s="28"/>
      <c r="S139" s="28"/>
      <c r="T139" s="28"/>
      <c r="U139" s="28"/>
      <c r="V139" s="28"/>
      <c r="W139" s="28"/>
      <c r="X139" s="28"/>
      <c r="Y139" s="28">
        <v>79</v>
      </c>
      <c r="Z139" s="41">
        <v>3</v>
      </c>
      <c r="AA139" s="28" t="s">
        <v>689</v>
      </c>
      <c r="AB139" s="28"/>
      <c r="AC139" s="28"/>
      <c r="AD139" s="28"/>
      <c r="AE139" s="28"/>
      <c r="AF139" s="28"/>
      <c r="AG139" s="28"/>
      <c r="AH139" s="28"/>
      <c r="AI139" s="28"/>
      <c r="AJ139" s="28"/>
      <c r="AK139" s="28"/>
      <c r="AL139" s="28"/>
      <c r="AM139" s="28"/>
      <c r="AN139" s="28"/>
      <c r="AO139" s="28"/>
      <c r="AP139" s="28"/>
      <c r="AQ139" s="28"/>
      <c r="AR139" s="28"/>
      <c r="AS139" s="28"/>
      <c r="AT139" s="28"/>
      <c r="AW139" s="37">
        <v>13610.583333333334</v>
      </c>
      <c r="AX139">
        <v>14</v>
      </c>
      <c r="AY139">
        <v>9</v>
      </c>
      <c r="AZ139">
        <v>41</v>
      </c>
      <c r="BA139">
        <v>3</v>
      </c>
    </row>
    <row r="140" spans="15:53" hidden="1">
      <c r="O140" s="28"/>
      <c r="P140" s="28"/>
      <c r="Q140" s="28"/>
      <c r="R140" s="28"/>
      <c r="S140" s="28"/>
      <c r="T140" s="28"/>
      <c r="U140" s="28"/>
      <c r="V140" s="28"/>
      <c r="W140" s="28"/>
      <c r="X140" s="28"/>
      <c r="Y140" s="28">
        <v>89</v>
      </c>
      <c r="Z140" s="41">
        <v>4</v>
      </c>
      <c r="AA140" s="28" t="s">
        <v>690</v>
      </c>
      <c r="AB140" s="28"/>
      <c r="AC140" s="28"/>
      <c r="AD140" s="28"/>
      <c r="AE140" s="28"/>
      <c r="AF140" s="28"/>
      <c r="AG140" s="28"/>
      <c r="AH140" s="28"/>
      <c r="AI140" s="28"/>
      <c r="AJ140" s="28"/>
      <c r="AK140" s="28"/>
      <c r="AL140" s="28"/>
      <c r="AM140" s="28"/>
      <c r="AN140" s="28"/>
      <c r="AO140" s="28"/>
      <c r="AP140" s="28"/>
      <c r="AQ140" s="28"/>
      <c r="AR140" s="28"/>
      <c r="AS140" s="28"/>
      <c r="AT140" s="28"/>
      <c r="AW140" s="37">
        <v>13641.333333333334</v>
      </c>
      <c r="AX140">
        <v>14</v>
      </c>
      <c r="AY140">
        <v>9</v>
      </c>
      <c r="AZ140">
        <v>42</v>
      </c>
      <c r="BA140">
        <v>2</v>
      </c>
    </row>
    <row r="141" spans="15:53" hidden="1">
      <c r="O141" s="28"/>
      <c r="P141" s="28"/>
      <c r="Q141" s="28"/>
      <c r="R141" s="28"/>
      <c r="S141" s="28"/>
      <c r="T141" s="28"/>
      <c r="U141" s="28"/>
      <c r="V141" s="28"/>
      <c r="W141" s="28"/>
      <c r="X141" s="28"/>
      <c r="Y141" s="28">
        <v>99</v>
      </c>
      <c r="Z141" s="41">
        <v>1</v>
      </c>
      <c r="AA141" s="28" t="s">
        <v>687</v>
      </c>
      <c r="AB141" s="28"/>
      <c r="AC141" s="28"/>
      <c r="AD141" s="28"/>
      <c r="AE141" s="28"/>
      <c r="AF141" s="28"/>
      <c r="AG141" s="28"/>
      <c r="AH141" s="28"/>
      <c r="AI141" s="30"/>
      <c r="AJ141" s="28"/>
      <c r="AK141" s="28"/>
      <c r="AL141" s="28"/>
      <c r="AM141" s="28"/>
      <c r="AN141" s="28"/>
      <c r="AO141" s="28"/>
      <c r="AP141" s="28"/>
      <c r="AQ141" s="28"/>
      <c r="AR141" s="28"/>
      <c r="AS141" s="28"/>
      <c r="AT141" s="28"/>
      <c r="AW141" s="37">
        <v>13672.5</v>
      </c>
      <c r="AX141">
        <v>14</v>
      </c>
      <c r="AY141">
        <v>9</v>
      </c>
      <c r="AZ141">
        <v>43</v>
      </c>
      <c r="BA141">
        <v>1</v>
      </c>
    </row>
    <row r="142" spans="15:53" hidden="1">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W142" s="37">
        <v>13703.958333333334</v>
      </c>
      <c r="AX142">
        <v>14</v>
      </c>
      <c r="AY142">
        <v>9</v>
      </c>
      <c r="AZ142">
        <v>44</v>
      </c>
      <c r="BA142">
        <v>9</v>
      </c>
    </row>
    <row r="143" spans="15:53" hidden="1">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W143" s="37">
        <v>13735.333333333334</v>
      </c>
      <c r="AX143">
        <v>14</v>
      </c>
      <c r="AY143">
        <v>9</v>
      </c>
      <c r="AZ143">
        <v>45</v>
      </c>
      <c r="BA143">
        <v>8</v>
      </c>
    </row>
    <row r="144" spans="15:53" hidden="1">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W144" s="37">
        <v>13766.458333333334</v>
      </c>
      <c r="AX144">
        <v>14</v>
      </c>
      <c r="AY144">
        <v>9</v>
      </c>
      <c r="AZ144">
        <v>46</v>
      </c>
      <c r="BA144">
        <v>7</v>
      </c>
    </row>
    <row r="145" spans="15:53" hidden="1">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W145" s="37">
        <v>13797.083333333334</v>
      </c>
      <c r="AX145">
        <v>14</v>
      </c>
      <c r="AY145">
        <v>9</v>
      </c>
      <c r="AZ145">
        <v>47</v>
      </c>
      <c r="BA145">
        <v>6</v>
      </c>
    </row>
    <row r="146" spans="15:53" hidden="1">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W146" s="37">
        <v>13827.208333333334</v>
      </c>
      <c r="AX146">
        <v>14</v>
      </c>
      <c r="AY146">
        <v>9</v>
      </c>
      <c r="AZ146">
        <v>48</v>
      </c>
      <c r="BA146">
        <v>5</v>
      </c>
    </row>
    <row r="147" spans="15:53" hidden="1">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W147" s="37">
        <v>13856.875</v>
      </c>
      <c r="AX147">
        <v>14</v>
      </c>
      <c r="AY147">
        <v>9</v>
      </c>
      <c r="AZ147">
        <v>49</v>
      </c>
      <c r="BA147">
        <v>4</v>
      </c>
    </row>
    <row r="148" spans="15:53" hidden="1">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W148" s="37">
        <v>13886.375</v>
      </c>
      <c r="AX148">
        <v>14</v>
      </c>
      <c r="AY148">
        <v>9</v>
      </c>
      <c r="AZ148">
        <v>50</v>
      </c>
      <c r="BA148">
        <v>3</v>
      </c>
    </row>
    <row r="149" spans="15:53" hidden="1">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W149" s="37">
        <v>13915.833333333334</v>
      </c>
      <c r="AX149">
        <v>15</v>
      </c>
      <c r="AY149">
        <v>8</v>
      </c>
      <c r="AZ149">
        <v>51</v>
      </c>
      <c r="BA149">
        <v>2</v>
      </c>
    </row>
    <row r="150" spans="15:53" hidden="1">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W150" s="37">
        <v>13945.625</v>
      </c>
      <c r="AX150">
        <v>15</v>
      </c>
      <c r="AY150">
        <v>8</v>
      </c>
      <c r="AZ150">
        <v>52</v>
      </c>
      <c r="BA150">
        <v>1</v>
      </c>
    </row>
    <row r="151" spans="15:53" hidden="1">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W151" s="37">
        <v>13975.833333333334</v>
      </c>
      <c r="AX151">
        <v>15</v>
      </c>
      <c r="AY151">
        <v>8</v>
      </c>
      <c r="AZ151">
        <v>53</v>
      </c>
      <c r="BA151">
        <v>9</v>
      </c>
    </row>
    <row r="152" spans="15:53" hidden="1">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W152" s="37">
        <v>14006.583333333334</v>
      </c>
      <c r="AX152">
        <v>15</v>
      </c>
      <c r="AY152">
        <v>8</v>
      </c>
      <c r="AZ152">
        <v>54</v>
      </c>
      <c r="BA152">
        <v>8</v>
      </c>
    </row>
    <row r="153" spans="15:53" hidden="1">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W153" s="37">
        <v>14037.75</v>
      </c>
      <c r="AX153">
        <v>15</v>
      </c>
      <c r="AY153">
        <v>8</v>
      </c>
      <c r="AZ153">
        <v>55</v>
      </c>
      <c r="BA153">
        <v>7</v>
      </c>
    </row>
    <row r="154" spans="15:53" hidden="1">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W154" s="37">
        <v>14069.208333333334</v>
      </c>
      <c r="AX154">
        <v>15</v>
      </c>
      <c r="AY154">
        <v>8</v>
      </c>
      <c r="AZ154">
        <v>56</v>
      </c>
      <c r="BA154">
        <v>6</v>
      </c>
    </row>
    <row r="155" spans="15:53" hidden="1">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W155" s="37">
        <v>14100.583333333334</v>
      </c>
      <c r="AX155">
        <v>15</v>
      </c>
      <c r="AY155">
        <v>8</v>
      </c>
      <c r="AZ155">
        <v>57</v>
      </c>
      <c r="BA155">
        <v>5</v>
      </c>
    </row>
    <row r="156" spans="15:53" hidden="1">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W156" s="37">
        <v>14131.708333333334</v>
      </c>
      <c r="AX156">
        <v>15</v>
      </c>
      <c r="AY156">
        <v>8</v>
      </c>
      <c r="AZ156">
        <v>58</v>
      </c>
      <c r="BA156">
        <v>4</v>
      </c>
    </row>
    <row r="157" spans="15:53" hidden="1">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W157" s="37">
        <v>14162.333333333334</v>
      </c>
      <c r="AX157">
        <v>15</v>
      </c>
      <c r="AY157">
        <v>8</v>
      </c>
      <c r="AZ157">
        <v>59</v>
      </c>
      <c r="BA157">
        <v>3</v>
      </c>
    </row>
    <row r="158" spans="15:53" hidden="1">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W158" s="37">
        <v>14192.458333333334</v>
      </c>
      <c r="AX158">
        <v>15</v>
      </c>
      <c r="AY158">
        <v>8</v>
      </c>
      <c r="AZ158">
        <v>60</v>
      </c>
      <c r="BA158">
        <v>2</v>
      </c>
    </row>
    <row r="159" spans="15:53" hidden="1">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W159" s="37">
        <v>14222.125</v>
      </c>
      <c r="AX159">
        <v>15</v>
      </c>
      <c r="AY159">
        <v>8</v>
      </c>
      <c r="AZ159">
        <v>1</v>
      </c>
      <c r="BA159">
        <v>1</v>
      </c>
    </row>
    <row r="160" spans="15:53" hidden="1">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W160" s="37">
        <v>14251.583333333334</v>
      </c>
      <c r="AX160">
        <v>15</v>
      </c>
      <c r="AY160">
        <v>8</v>
      </c>
      <c r="AZ160">
        <v>2</v>
      </c>
      <c r="BA160">
        <v>9</v>
      </c>
    </row>
    <row r="161" spans="15:53" hidden="1">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W161" s="37">
        <v>14281.083333333334</v>
      </c>
      <c r="AX161">
        <v>16</v>
      </c>
      <c r="AY161">
        <v>7</v>
      </c>
      <c r="AZ161">
        <v>3</v>
      </c>
      <c r="BA161">
        <v>8</v>
      </c>
    </row>
    <row r="162" spans="15:53" hidden="1">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W162" s="37">
        <v>14310.833333333334</v>
      </c>
      <c r="AX162">
        <v>16</v>
      </c>
      <c r="AY162">
        <v>7</v>
      </c>
      <c r="AZ162">
        <v>4</v>
      </c>
      <c r="BA162">
        <v>7</v>
      </c>
    </row>
    <row r="163" spans="15:53" hidden="1">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W163" s="37">
        <v>14341.083333333334</v>
      </c>
      <c r="AX163">
        <v>16</v>
      </c>
      <c r="AY163">
        <v>7</v>
      </c>
      <c r="AZ163">
        <v>5</v>
      </c>
      <c r="BA163">
        <v>6</v>
      </c>
    </row>
    <row r="164" spans="15:53" hidden="1">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W164" s="37">
        <v>14371.791666666666</v>
      </c>
      <c r="AX164">
        <v>16</v>
      </c>
      <c r="AY164">
        <v>7</v>
      </c>
      <c r="AZ164">
        <v>6</v>
      </c>
      <c r="BA164">
        <v>5</v>
      </c>
    </row>
    <row r="165" spans="15:53" hidden="1">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W165" s="37">
        <v>14402</v>
      </c>
      <c r="AX165">
        <v>16</v>
      </c>
      <c r="AY165">
        <v>7</v>
      </c>
      <c r="AZ165">
        <v>7</v>
      </c>
      <c r="BA165">
        <v>4</v>
      </c>
    </row>
    <row r="166" spans="15:53" hidden="1">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W166" s="37">
        <v>14434.416666666666</v>
      </c>
      <c r="AX166">
        <v>16</v>
      </c>
      <c r="AY166">
        <v>7</v>
      </c>
      <c r="AZ166">
        <v>8</v>
      </c>
      <c r="BA166">
        <v>3</v>
      </c>
    </row>
    <row r="167" spans="15:53" hidden="1">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W167" s="37">
        <v>14465.833333333334</v>
      </c>
      <c r="AX167">
        <v>16</v>
      </c>
      <c r="AY167">
        <v>7</v>
      </c>
      <c r="AZ167">
        <v>9</v>
      </c>
      <c r="BA167">
        <v>2</v>
      </c>
    </row>
    <row r="168" spans="15:53" hidden="1">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W168" s="37">
        <v>14496.958333333334</v>
      </c>
      <c r="AX168">
        <v>16</v>
      </c>
      <c r="AY168">
        <v>7</v>
      </c>
      <c r="AZ168">
        <v>10</v>
      </c>
      <c r="BA168">
        <v>1</v>
      </c>
    </row>
    <row r="169" spans="15:53" hidden="1">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W169" s="37">
        <v>14527.583333333334</v>
      </c>
      <c r="AX169">
        <v>16</v>
      </c>
      <c r="AY169">
        <v>7</v>
      </c>
      <c r="AZ169">
        <v>11</v>
      </c>
      <c r="BA169">
        <v>9</v>
      </c>
    </row>
    <row r="170" spans="15:53" hidden="1">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W170" s="37">
        <v>14557.708333333334</v>
      </c>
      <c r="AX170">
        <v>16</v>
      </c>
      <c r="AY170">
        <v>7</v>
      </c>
      <c r="AZ170">
        <v>12</v>
      </c>
      <c r="BA170">
        <v>8</v>
      </c>
    </row>
    <row r="171" spans="15:53" hidden="1">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W171" s="37">
        <v>14587.375</v>
      </c>
      <c r="AX171">
        <v>16</v>
      </c>
      <c r="AY171">
        <v>7</v>
      </c>
      <c r="AZ171">
        <v>13</v>
      </c>
      <c r="BA171">
        <v>7</v>
      </c>
    </row>
    <row r="172" spans="15:53" hidden="1">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W172" s="37">
        <v>14616.833333333334</v>
      </c>
      <c r="AX172">
        <v>16</v>
      </c>
      <c r="AY172">
        <v>7</v>
      </c>
      <c r="AZ172">
        <v>14</v>
      </c>
      <c r="BA172">
        <v>6</v>
      </c>
    </row>
    <row r="173" spans="15:53" hidden="1">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W173" s="37">
        <v>14646.333333333334</v>
      </c>
      <c r="AX173">
        <v>17</v>
      </c>
      <c r="AY173">
        <v>6</v>
      </c>
      <c r="AZ173">
        <v>15</v>
      </c>
      <c r="BA173">
        <v>5</v>
      </c>
    </row>
    <row r="174" spans="15:53" hidden="1">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W174" s="37">
        <v>14676.083333333334</v>
      </c>
      <c r="AX174">
        <v>17</v>
      </c>
      <c r="AY174">
        <v>6</v>
      </c>
      <c r="AZ174">
        <v>16</v>
      </c>
      <c r="BA174">
        <v>4</v>
      </c>
    </row>
    <row r="175" spans="15:53" hidden="1">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W175" s="37">
        <v>14706.333333333334</v>
      </c>
      <c r="AX175">
        <v>17</v>
      </c>
      <c r="AY175">
        <v>6</v>
      </c>
      <c r="AZ175">
        <v>17</v>
      </c>
      <c r="BA175">
        <v>3</v>
      </c>
    </row>
    <row r="176" spans="15:53" hidden="1">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W176" s="37">
        <v>14737.041666666666</v>
      </c>
      <c r="AX176">
        <v>17</v>
      </c>
      <c r="AY176">
        <v>6</v>
      </c>
      <c r="AZ176">
        <v>18</v>
      </c>
      <c r="BA176">
        <v>2</v>
      </c>
    </row>
    <row r="177" spans="15:53" hidden="1">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W177" s="37">
        <v>14768.25</v>
      </c>
      <c r="AX177">
        <v>17</v>
      </c>
      <c r="AY177">
        <v>6</v>
      </c>
      <c r="AZ177">
        <v>19</v>
      </c>
      <c r="BA177">
        <v>1</v>
      </c>
    </row>
    <row r="178" spans="15:53" hidden="1">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W178" s="37">
        <v>14799.666666666666</v>
      </c>
      <c r="AX178">
        <v>17</v>
      </c>
      <c r="AY178">
        <v>6</v>
      </c>
      <c r="AZ178">
        <v>20</v>
      </c>
      <c r="BA178">
        <v>9</v>
      </c>
    </row>
    <row r="179" spans="15:53" hidden="1">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W179" s="37">
        <v>14831.083333333334</v>
      </c>
      <c r="AX179">
        <v>17</v>
      </c>
      <c r="AY179">
        <v>6</v>
      </c>
      <c r="AZ179">
        <v>21</v>
      </c>
      <c r="BA179">
        <v>8</v>
      </c>
    </row>
    <row r="180" spans="15:53" hidden="1">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W180" s="37">
        <v>14862.166666666666</v>
      </c>
      <c r="AX180">
        <v>17</v>
      </c>
      <c r="AY180">
        <v>6</v>
      </c>
      <c r="AZ180">
        <v>22</v>
      </c>
      <c r="BA180">
        <v>7</v>
      </c>
    </row>
    <row r="181" spans="15:53" hidden="1">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W181" s="37">
        <v>14892.833333333334</v>
      </c>
      <c r="AX181">
        <v>17</v>
      </c>
      <c r="AY181">
        <v>6</v>
      </c>
      <c r="AZ181">
        <v>23</v>
      </c>
      <c r="BA181">
        <v>6</v>
      </c>
    </row>
    <row r="182" spans="15:53" hidden="1">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W182" s="37">
        <v>14922.916666666666</v>
      </c>
      <c r="AX182">
        <v>17</v>
      </c>
      <c r="AY182">
        <v>6</v>
      </c>
      <c r="AZ182">
        <v>24</v>
      </c>
      <c r="BA182">
        <v>5</v>
      </c>
    </row>
    <row r="183" spans="15:53" hidden="1">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W183" s="37">
        <v>14952.625</v>
      </c>
      <c r="AX183">
        <v>17</v>
      </c>
      <c r="AY183">
        <v>6</v>
      </c>
      <c r="AZ183">
        <v>25</v>
      </c>
      <c r="BA183">
        <v>4</v>
      </c>
    </row>
    <row r="184" spans="15:53" hidden="1">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W184" s="37">
        <v>14982.083333333334</v>
      </c>
      <c r="AX184">
        <v>17</v>
      </c>
      <c r="AY184">
        <v>6</v>
      </c>
      <c r="AZ184">
        <v>26</v>
      </c>
      <c r="BA184">
        <v>3</v>
      </c>
    </row>
    <row r="185" spans="15:53" hidden="1">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W185" s="37">
        <v>15011.583333333334</v>
      </c>
      <c r="AX185">
        <v>18</v>
      </c>
      <c r="AY185">
        <v>5</v>
      </c>
      <c r="AZ185">
        <v>27</v>
      </c>
      <c r="BA185">
        <v>2</v>
      </c>
    </row>
    <row r="186" spans="15:53" hidden="1">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W186" s="37">
        <v>15041.333333333334</v>
      </c>
      <c r="AX186">
        <v>18</v>
      </c>
      <c r="AY186">
        <v>5</v>
      </c>
      <c r="AZ186">
        <v>28</v>
      </c>
      <c r="BA186">
        <v>1</v>
      </c>
    </row>
    <row r="187" spans="15:53" hidden="1">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W187" s="37">
        <v>15071.541666666666</v>
      </c>
      <c r="AX187">
        <v>18</v>
      </c>
      <c r="AY187">
        <v>5</v>
      </c>
      <c r="AZ187">
        <v>29</v>
      </c>
      <c r="BA187">
        <v>9</v>
      </c>
    </row>
    <row r="188" spans="15:53" hidden="1">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W188" s="37">
        <v>15102.291666666666</v>
      </c>
      <c r="AX188">
        <v>18</v>
      </c>
      <c r="AY188">
        <v>5</v>
      </c>
      <c r="AZ188">
        <v>30</v>
      </c>
      <c r="BA188">
        <v>8</v>
      </c>
    </row>
    <row r="189" spans="15:53" hidden="1">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W189" s="37">
        <v>15133.5</v>
      </c>
      <c r="AX189">
        <v>18</v>
      </c>
      <c r="AY189">
        <v>5</v>
      </c>
      <c r="AZ189">
        <v>31</v>
      </c>
      <c r="BA189">
        <v>7</v>
      </c>
    </row>
    <row r="190" spans="15:53" hidden="1">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W190" s="37">
        <v>15164.916666666666</v>
      </c>
      <c r="AX190">
        <v>18</v>
      </c>
      <c r="AY190">
        <v>5</v>
      </c>
      <c r="AZ190">
        <v>32</v>
      </c>
      <c r="BA190">
        <v>6</v>
      </c>
    </row>
    <row r="191" spans="15:53" hidden="1">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W191" s="37">
        <v>15196.333333333334</v>
      </c>
      <c r="AX191">
        <v>18</v>
      </c>
      <c r="AY191">
        <v>5</v>
      </c>
      <c r="AZ191">
        <v>33</v>
      </c>
      <c r="BA191">
        <v>5</v>
      </c>
    </row>
    <row r="192" spans="15:53" hidden="1">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W192" s="37">
        <v>15227.416666666666</v>
      </c>
      <c r="AX192">
        <v>18</v>
      </c>
      <c r="AY192">
        <v>5</v>
      </c>
      <c r="AZ192">
        <v>34</v>
      </c>
      <c r="BA192">
        <v>4</v>
      </c>
    </row>
    <row r="193" spans="15:53" hidden="1">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W193" s="37">
        <v>15258.083333333334</v>
      </c>
      <c r="AX193">
        <v>18</v>
      </c>
      <c r="AY193">
        <v>5</v>
      </c>
      <c r="AZ193">
        <v>35</v>
      </c>
      <c r="BA193">
        <v>3</v>
      </c>
    </row>
    <row r="194" spans="15:53" hidden="1">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W194" s="37">
        <v>15288.166666666666</v>
      </c>
      <c r="AX194">
        <v>18</v>
      </c>
      <c r="AY194">
        <v>5</v>
      </c>
      <c r="AZ194">
        <v>36</v>
      </c>
      <c r="BA194">
        <v>2</v>
      </c>
    </row>
    <row r="195" spans="15:53" hidden="1">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W195" s="37">
        <v>15317.875</v>
      </c>
      <c r="AX195">
        <v>18</v>
      </c>
      <c r="AY195">
        <v>5</v>
      </c>
      <c r="AZ195">
        <v>37</v>
      </c>
      <c r="BA195">
        <v>1</v>
      </c>
    </row>
    <row r="196" spans="15:53" hidden="1">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W196" s="37">
        <v>15347.333333333334</v>
      </c>
      <c r="AX196">
        <v>18</v>
      </c>
      <c r="AY196">
        <v>5</v>
      </c>
      <c r="AZ196">
        <v>38</v>
      </c>
      <c r="BA196">
        <v>9</v>
      </c>
    </row>
    <row r="197" spans="15:53" hidden="1">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W197" s="37">
        <v>15376.833333333334</v>
      </c>
      <c r="AX197">
        <v>18</v>
      </c>
      <c r="AY197">
        <v>5</v>
      </c>
      <c r="AZ197">
        <v>39</v>
      </c>
      <c r="BA197">
        <v>8</v>
      </c>
    </row>
    <row r="198" spans="15:53" hidden="1">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W198" s="37">
        <v>15406.583333333334</v>
      </c>
      <c r="AX198">
        <v>18</v>
      </c>
      <c r="AY198">
        <v>5</v>
      </c>
      <c r="AZ198">
        <v>40</v>
      </c>
      <c r="BA198">
        <v>7</v>
      </c>
    </row>
    <row r="199" spans="15:53" hidden="1">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W199" s="37">
        <v>15436.791666666666</v>
      </c>
      <c r="AX199">
        <v>19</v>
      </c>
      <c r="AY199">
        <v>4</v>
      </c>
      <c r="AZ199">
        <v>41</v>
      </c>
      <c r="BA199">
        <v>6</v>
      </c>
    </row>
    <row r="200" spans="15:53" hidden="1">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W200" s="37">
        <v>15467.541666666666</v>
      </c>
      <c r="AX200">
        <v>19</v>
      </c>
      <c r="AY200">
        <v>4</v>
      </c>
      <c r="AZ200">
        <v>42</v>
      </c>
      <c r="BA200">
        <v>5</v>
      </c>
    </row>
    <row r="201" spans="15:53" hidden="1">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W201" s="37">
        <v>15498.75</v>
      </c>
      <c r="AX201">
        <v>19</v>
      </c>
      <c r="AY201">
        <v>4</v>
      </c>
      <c r="AZ201">
        <v>43</v>
      </c>
      <c r="BA201">
        <v>4</v>
      </c>
    </row>
    <row r="202" spans="15:53" hidden="1">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W202" s="37">
        <v>15530.166666666666</v>
      </c>
      <c r="AX202">
        <v>19</v>
      </c>
      <c r="AY202">
        <v>4</v>
      </c>
      <c r="AZ202">
        <v>44</v>
      </c>
      <c r="BA202">
        <v>3</v>
      </c>
    </row>
    <row r="203" spans="15:53" hidden="1">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W203" s="37">
        <v>15561.583333333334</v>
      </c>
      <c r="AX203">
        <v>19</v>
      </c>
      <c r="AY203">
        <v>4</v>
      </c>
      <c r="AZ203">
        <v>45</v>
      </c>
      <c r="BA203">
        <v>2</v>
      </c>
    </row>
    <row r="204" spans="15:53" hidden="1">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W204" s="37">
        <v>15592.666666666666</v>
      </c>
      <c r="AX204">
        <v>19</v>
      </c>
      <c r="AY204">
        <v>4</v>
      </c>
      <c r="AZ204">
        <v>46</v>
      </c>
      <c r="BA204">
        <v>1</v>
      </c>
    </row>
    <row r="205" spans="15:53" hidden="1">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W205" s="37">
        <v>15623.291666666666</v>
      </c>
      <c r="AX205">
        <v>19</v>
      </c>
      <c r="AY205">
        <v>4</v>
      </c>
      <c r="AZ205">
        <v>47</v>
      </c>
      <c r="BA205">
        <v>9</v>
      </c>
    </row>
    <row r="206" spans="15:53" hidden="1">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W206" s="37">
        <v>15653.416666666666</v>
      </c>
      <c r="AX206">
        <v>19</v>
      </c>
      <c r="AY206">
        <v>4</v>
      </c>
      <c r="AZ206">
        <v>48</v>
      </c>
      <c r="BA206">
        <v>8</v>
      </c>
    </row>
    <row r="207" spans="15:53" hidden="1">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W207" s="37">
        <v>15683.125</v>
      </c>
      <c r="AX207">
        <v>19</v>
      </c>
      <c r="AY207">
        <v>4</v>
      </c>
      <c r="AZ207">
        <v>49</v>
      </c>
      <c r="BA207">
        <v>7</v>
      </c>
    </row>
    <row r="208" spans="15:53" hidden="1">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W208" s="37">
        <v>15712.583333333334</v>
      </c>
      <c r="AX208">
        <v>19</v>
      </c>
      <c r="AY208">
        <v>4</v>
      </c>
      <c r="AZ208">
        <v>50</v>
      </c>
      <c r="BA208">
        <v>6</v>
      </c>
    </row>
    <row r="209" spans="15:53" hidden="1">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W209" s="37">
        <v>15742.083333333334</v>
      </c>
      <c r="AX209">
        <v>20</v>
      </c>
      <c r="AY209">
        <v>3</v>
      </c>
      <c r="AZ209">
        <v>51</v>
      </c>
      <c r="BA209">
        <v>5</v>
      </c>
    </row>
    <row r="210" spans="15:53" hidden="1">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W210" s="37">
        <v>15771.833333333334</v>
      </c>
      <c r="AX210">
        <v>20</v>
      </c>
      <c r="AY210">
        <v>3</v>
      </c>
      <c r="AZ210">
        <v>52</v>
      </c>
      <c r="BA210">
        <v>4</v>
      </c>
    </row>
    <row r="211" spans="15:53" hidden="1">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W211" s="37">
        <v>15802.041666666666</v>
      </c>
      <c r="AX211">
        <v>20</v>
      </c>
      <c r="AY211">
        <v>3</v>
      </c>
      <c r="AZ211">
        <v>53</v>
      </c>
      <c r="BA211">
        <v>3</v>
      </c>
    </row>
    <row r="212" spans="15:53" hidden="1">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W212" s="37">
        <v>15832.791666666666</v>
      </c>
      <c r="AX212">
        <v>20</v>
      </c>
      <c r="AY212">
        <v>3</v>
      </c>
      <c r="AZ212">
        <v>54</v>
      </c>
      <c r="BA212">
        <v>2</v>
      </c>
    </row>
    <row r="213" spans="15:53" hidden="1">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W213" s="37">
        <v>15863.958333333334</v>
      </c>
      <c r="AX213">
        <v>20</v>
      </c>
      <c r="AY213">
        <v>3</v>
      </c>
      <c r="AZ213">
        <v>55</v>
      </c>
      <c r="BA213">
        <v>1</v>
      </c>
    </row>
    <row r="214" spans="15:53" hidden="1">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W214" s="37">
        <v>15895.416666666666</v>
      </c>
      <c r="AX214">
        <v>20</v>
      </c>
      <c r="AY214">
        <v>3</v>
      </c>
      <c r="AZ214">
        <v>56</v>
      </c>
      <c r="BA214">
        <v>9</v>
      </c>
    </row>
    <row r="215" spans="15:53" hidden="1">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W215" s="37">
        <v>15926.791666666666</v>
      </c>
      <c r="AX215">
        <v>20</v>
      </c>
      <c r="AY215">
        <v>3</v>
      </c>
      <c r="AZ215">
        <v>57</v>
      </c>
      <c r="BA215">
        <v>8</v>
      </c>
    </row>
    <row r="216" spans="15:53" hidden="1">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W216" s="37">
        <v>15957.916666666666</v>
      </c>
      <c r="AX216">
        <v>20</v>
      </c>
      <c r="AY216">
        <v>3</v>
      </c>
      <c r="AZ216">
        <v>58</v>
      </c>
      <c r="BA216">
        <v>7</v>
      </c>
    </row>
    <row r="217" spans="15:53" hidden="1">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W217" s="37">
        <v>15988.541666666666</v>
      </c>
      <c r="AX217">
        <v>20</v>
      </c>
      <c r="AY217">
        <v>3</v>
      </c>
      <c r="AZ217">
        <v>59</v>
      </c>
      <c r="BA217">
        <v>6</v>
      </c>
    </row>
    <row r="218" spans="15:53" hidden="1">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W218" s="37">
        <v>16018.666666666666</v>
      </c>
      <c r="AX218">
        <v>20</v>
      </c>
      <c r="AY218">
        <v>3</v>
      </c>
      <c r="AZ218">
        <v>60</v>
      </c>
      <c r="BA218">
        <v>5</v>
      </c>
    </row>
    <row r="219" spans="15:53" hidden="1">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W219" s="37">
        <v>16048.375</v>
      </c>
      <c r="AX219">
        <v>20</v>
      </c>
      <c r="AY219">
        <v>3</v>
      </c>
      <c r="AZ219">
        <v>1</v>
      </c>
      <c r="BA219">
        <v>4</v>
      </c>
    </row>
    <row r="220" spans="15:53" hidden="1">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W220" s="37">
        <v>16077.833333333334</v>
      </c>
      <c r="AX220">
        <v>20</v>
      </c>
      <c r="AY220">
        <v>3</v>
      </c>
      <c r="AZ220">
        <v>2</v>
      </c>
      <c r="BA220">
        <v>3</v>
      </c>
    </row>
    <row r="221" spans="15:53" hidden="1">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W221" s="37">
        <v>16107.291666666666</v>
      </c>
      <c r="AX221">
        <v>21</v>
      </c>
      <c r="AY221">
        <v>2</v>
      </c>
      <c r="AZ221">
        <v>3</v>
      </c>
      <c r="BA221">
        <v>2</v>
      </c>
    </row>
    <row r="222" spans="15:53" hidden="1">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W222" s="37">
        <v>16137.083333333334</v>
      </c>
      <c r="AX222">
        <v>21</v>
      </c>
      <c r="AY222">
        <v>2</v>
      </c>
      <c r="AZ222">
        <v>4</v>
      </c>
      <c r="BA222">
        <v>1</v>
      </c>
    </row>
    <row r="223" spans="15:53" hidden="1">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W223" s="37">
        <v>16167.291666666666</v>
      </c>
      <c r="AX223">
        <v>21</v>
      </c>
      <c r="AY223">
        <v>2</v>
      </c>
      <c r="AZ223">
        <v>5</v>
      </c>
      <c r="BA223">
        <v>9</v>
      </c>
    </row>
    <row r="224" spans="15:53" hidden="1">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W224" s="37">
        <v>16198.041666666666</v>
      </c>
      <c r="AX224">
        <v>21</v>
      </c>
      <c r="AY224">
        <v>2</v>
      </c>
      <c r="AZ224">
        <v>6</v>
      </c>
      <c r="BA224">
        <v>8</v>
      </c>
    </row>
    <row r="225" spans="15:53" hidden="1">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W225" s="37">
        <v>16229.208333333334</v>
      </c>
      <c r="AX225">
        <v>21</v>
      </c>
      <c r="AY225">
        <v>2</v>
      </c>
      <c r="AZ225">
        <v>7</v>
      </c>
      <c r="BA225">
        <v>7</v>
      </c>
    </row>
    <row r="226" spans="15:53" hidden="1">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W226" s="37">
        <v>16260.666666666666</v>
      </c>
      <c r="AX226">
        <v>21</v>
      </c>
      <c r="AY226">
        <v>2</v>
      </c>
      <c r="AZ226">
        <v>8</v>
      </c>
      <c r="BA226">
        <v>6</v>
      </c>
    </row>
    <row r="227" spans="15:53" hidden="1">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W227" s="37">
        <v>16292.041666666666</v>
      </c>
      <c r="AX227">
        <v>21</v>
      </c>
      <c r="AY227">
        <v>2</v>
      </c>
      <c r="AZ227">
        <v>9</v>
      </c>
      <c r="BA227">
        <v>5</v>
      </c>
    </row>
    <row r="228" spans="15:53" hidden="1">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W228" s="37">
        <v>16323.166666666666</v>
      </c>
      <c r="AX228">
        <v>21</v>
      </c>
      <c r="AY228">
        <v>2</v>
      </c>
      <c r="AZ228">
        <v>10</v>
      </c>
      <c r="BA228">
        <v>4</v>
      </c>
    </row>
    <row r="229" spans="15:53" hidden="1">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W229" s="37">
        <v>16353.791666666666</v>
      </c>
      <c r="AX229">
        <v>21</v>
      </c>
      <c r="AY229">
        <v>2</v>
      </c>
      <c r="AZ229">
        <v>11</v>
      </c>
      <c r="BA229">
        <v>3</v>
      </c>
    </row>
    <row r="230" spans="15:53" hidden="1">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W230" s="37">
        <v>16383.916666666666</v>
      </c>
      <c r="AX230">
        <v>21</v>
      </c>
      <c r="AY230">
        <v>2</v>
      </c>
      <c r="AZ230">
        <v>12</v>
      </c>
      <c r="BA230">
        <v>2</v>
      </c>
    </row>
    <row r="231" spans="15:53" hidden="1">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W231" s="37">
        <v>16413.583333333332</v>
      </c>
      <c r="AX231">
        <v>21</v>
      </c>
      <c r="AY231">
        <v>2</v>
      </c>
      <c r="AZ231">
        <v>13</v>
      </c>
      <c r="BA231">
        <v>1</v>
      </c>
    </row>
    <row r="232" spans="15:53" hidden="1">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W232" s="37">
        <v>16443.083333333332</v>
      </c>
      <c r="AX232">
        <v>21</v>
      </c>
      <c r="AY232">
        <v>2</v>
      </c>
      <c r="AZ232">
        <v>14</v>
      </c>
      <c r="BA232">
        <v>9</v>
      </c>
    </row>
    <row r="233" spans="15:53" hidden="1">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W233" s="37">
        <v>16472.541666666668</v>
      </c>
      <c r="AX233">
        <v>22</v>
      </c>
      <c r="AY233">
        <v>1</v>
      </c>
      <c r="AZ233">
        <v>15</v>
      </c>
      <c r="BA233">
        <v>8</v>
      </c>
    </row>
    <row r="234" spans="15:53" hidden="1">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W234" s="37">
        <v>16502.333333333332</v>
      </c>
      <c r="AX234">
        <v>22</v>
      </c>
      <c r="AY234">
        <v>1</v>
      </c>
      <c r="AZ234">
        <v>16</v>
      </c>
      <c r="BA234">
        <v>7</v>
      </c>
    </row>
    <row r="235" spans="15:53" hidden="1">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W235" s="37">
        <v>16532.541666666668</v>
      </c>
      <c r="AX235">
        <v>22</v>
      </c>
      <c r="AY235">
        <v>1</v>
      </c>
      <c r="AZ235">
        <v>17</v>
      </c>
      <c r="BA235">
        <v>6</v>
      </c>
    </row>
    <row r="236" spans="15:53" hidden="1">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W236" s="37">
        <v>16563.291666666668</v>
      </c>
      <c r="AX236">
        <v>22</v>
      </c>
      <c r="AY236">
        <v>1</v>
      </c>
      <c r="AZ236">
        <v>18</v>
      </c>
      <c r="BA236">
        <v>5</v>
      </c>
    </row>
    <row r="237" spans="15:53" hidden="1">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W237" s="37">
        <v>16594.458333333332</v>
      </c>
      <c r="AX237">
        <v>22</v>
      </c>
      <c r="AY237">
        <v>1</v>
      </c>
      <c r="AZ237">
        <v>19</v>
      </c>
      <c r="BA237">
        <v>4</v>
      </c>
    </row>
    <row r="238" spans="15:53" hidden="1">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W238" s="37">
        <v>16625.875</v>
      </c>
      <c r="AX238">
        <v>22</v>
      </c>
      <c r="AY238">
        <v>1</v>
      </c>
      <c r="AZ238">
        <v>20</v>
      </c>
      <c r="BA238">
        <v>3</v>
      </c>
    </row>
    <row r="239" spans="15:53" hidden="1">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W239" s="37">
        <v>16657.291666666668</v>
      </c>
      <c r="AX239">
        <v>22</v>
      </c>
      <c r="AY239">
        <v>1</v>
      </c>
      <c r="AZ239">
        <v>21</v>
      </c>
      <c r="BA239">
        <v>2</v>
      </c>
    </row>
    <row r="240" spans="15:53" hidden="1">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W240" s="37">
        <v>16688.416666666668</v>
      </c>
      <c r="AX240">
        <v>22</v>
      </c>
      <c r="AY240">
        <v>1</v>
      </c>
      <c r="AZ240">
        <v>22</v>
      </c>
      <c r="BA240">
        <v>1</v>
      </c>
    </row>
    <row r="241" spans="15:53" hidden="1">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W241" s="37">
        <v>16719.041666666668</v>
      </c>
      <c r="AX241">
        <v>22</v>
      </c>
      <c r="AY241">
        <v>1</v>
      </c>
      <c r="AZ241">
        <v>23</v>
      </c>
      <c r="BA241">
        <v>9</v>
      </c>
    </row>
    <row r="242" spans="15:53" hidden="1">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W242" s="37">
        <v>16749.166666666668</v>
      </c>
      <c r="AX242">
        <v>22</v>
      </c>
      <c r="AY242">
        <v>1</v>
      </c>
      <c r="AZ242">
        <v>24</v>
      </c>
      <c r="BA242">
        <v>8</v>
      </c>
    </row>
    <row r="243" spans="15:53" hidden="1">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c r="AT243" s="28"/>
      <c r="AW243" s="37">
        <v>16778.833333333332</v>
      </c>
      <c r="AX243">
        <v>22</v>
      </c>
      <c r="AY243">
        <v>1</v>
      </c>
      <c r="AZ243">
        <v>25</v>
      </c>
      <c r="BA243">
        <v>7</v>
      </c>
    </row>
    <row r="244" spans="15:53" hidden="1">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c r="AS244" s="28"/>
      <c r="AT244" s="28"/>
      <c r="AW244" s="37">
        <v>16808.291666666668</v>
      </c>
      <c r="AX244">
        <v>22</v>
      </c>
      <c r="AY244">
        <v>1</v>
      </c>
      <c r="AZ244">
        <v>26</v>
      </c>
      <c r="BA244">
        <v>6</v>
      </c>
    </row>
    <row r="245" spans="15:53" hidden="1">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W245" s="37">
        <v>16837.791666666668</v>
      </c>
      <c r="AX245">
        <v>23</v>
      </c>
      <c r="AY245">
        <v>9</v>
      </c>
      <c r="AZ245">
        <v>27</v>
      </c>
      <c r="BA245">
        <v>5</v>
      </c>
    </row>
    <row r="246" spans="15:53" hidden="1">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W246" s="37">
        <v>16867.541666666668</v>
      </c>
      <c r="AX246">
        <v>23</v>
      </c>
      <c r="AY246">
        <v>9</v>
      </c>
      <c r="AZ246">
        <v>28</v>
      </c>
      <c r="BA246">
        <v>4</v>
      </c>
    </row>
    <row r="247" spans="15:53" hidden="1">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c r="AT247" s="28"/>
      <c r="AW247" s="37">
        <v>16897.791666666668</v>
      </c>
      <c r="AX247">
        <v>23</v>
      </c>
      <c r="AY247">
        <v>9</v>
      </c>
      <c r="AZ247">
        <v>29</v>
      </c>
      <c r="BA247">
        <v>3</v>
      </c>
    </row>
    <row r="248" spans="15:53" hidden="1">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W248" s="37">
        <v>16928.5</v>
      </c>
      <c r="AX248">
        <v>23</v>
      </c>
      <c r="AY248">
        <v>9</v>
      </c>
      <c r="AZ248">
        <v>30</v>
      </c>
      <c r="BA248">
        <v>2</v>
      </c>
    </row>
    <row r="249" spans="15:53" hidden="1">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AW249" s="37">
        <v>16959.708333333332</v>
      </c>
      <c r="AX249">
        <v>23</v>
      </c>
      <c r="AY249">
        <v>9</v>
      </c>
      <c r="AZ249">
        <v>31</v>
      </c>
      <c r="BA249">
        <v>1</v>
      </c>
    </row>
    <row r="250" spans="15:53" hidden="1">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W250" s="37">
        <v>16991.125</v>
      </c>
      <c r="AX250">
        <v>23</v>
      </c>
      <c r="AY250">
        <v>9</v>
      </c>
      <c r="AZ250">
        <v>32</v>
      </c>
      <c r="BA250">
        <v>9</v>
      </c>
    </row>
    <row r="251" spans="15:53" hidden="1">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W251" s="37">
        <v>17022.541666666668</v>
      </c>
      <c r="AX251">
        <v>23</v>
      </c>
      <c r="AY251">
        <v>9</v>
      </c>
      <c r="AZ251">
        <v>33</v>
      </c>
      <c r="BA251">
        <v>8</v>
      </c>
    </row>
    <row r="252" spans="15:53" hidden="1">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c r="AT252" s="28"/>
      <c r="AW252" s="37">
        <v>17053.625</v>
      </c>
      <c r="AX252">
        <v>23</v>
      </c>
      <c r="AY252">
        <v>9</v>
      </c>
      <c r="AZ252">
        <v>34</v>
      </c>
      <c r="BA252">
        <v>7</v>
      </c>
    </row>
    <row r="253" spans="15:53" hidden="1">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c r="AS253" s="28"/>
      <c r="AT253" s="28"/>
      <c r="AW253" s="37">
        <v>17084.291666666668</v>
      </c>
      <c r="AX253">
        <v>23</v>
      </c>
      <c r="AY253">
        <v>9</v>
      </c>
      <c r="AZ253">
        <v>35</v>
      </c>
      <c r="BA253">
        <v>6</v>
      </c>
    </row>
    <row r="254" spans="15:53" hidden="1">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c r="AS254" s="28"/>
      <c r="AT254" s="28"/>
      <c r="AW254" s="37">
        <v>17114.375</v>
      </c>
      <c r="AX254">
        <v>23</v>
      </c>
      <c r="AY254">
        <v>9</v>
      </c>
      <c r="AZ254">
        <v>36</v>
      </c>
      <c r="BA254">
        <v>5</v>
      </c>
    </row>
    <row r="255" spans="15:53" hidden="1">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c r="AS255" s="28"/>
      <c r="AT255" s="28"/>
      <c r="AW255" s="37">
        <v>17144.083333333332</v>
      </c>
      <c r="AX255">
        <v>23</v>
      </c>
      <c r="AY255">
        <v>9</v>
      </c>
      <c r="AZ255">
        <v>37</v>
      </c>
      <c r="BA255">
        <v>4</v>
      </c>
    </row>
    <row r="256" spans="15:53" hidden="1">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c r="AS256" s="28"/>
      <c r="AT256" s="28"/>
      <c r="AW256" s="37">
        <v>17173.541666666668</v>
      </c>
      <c r="AX256">
        <v>23</v>
      </c>
      <c r="AY256">
        <v>9</v>
      </c>
      <c r="AZ256">
        <v>38</v>
      </c>
      <c r="BA256">
        <v>3</v>
      </c>
    </row>
    <row r="257" spans="15:53" hidden="1">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W257" s="37">
        <v>17203.041666666668</v>
      </c>
      <c r="AX257">
        <v>24</v>
      </c>
      <c r="AY257">
        <v>8</v>
      </c>
      <c r="AZ257">
        <v>39</v>
      </c>
      <c r="BA257">
        <v>2</v>
      </c>
    </row>
    <row r="258" spans="15:53" hidden="1">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c r="AT258" s="28"/>
      <c r="AW258" s="37">
        <v>17232.791666666668</v>
      </c>
      <c r="AX258">
        <v>24</v>
      </c>
      <c r="AY258">
        <v>8</v>
      </c>
      <c r="AZ258">
        <v>40</v>
      </c>
      <c r="BA258">
        <v>1</v>
      </c>
    </row>
    <row r="259" spans="15:53" hidden="1">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c r="AS259" s="28"/>
      <c r="AT259" s="28"/>
      <c r="AW259" s="37">
        <v>17263</v>
      </c>
      <c r="AX259">
        <v>24</v>
      </c>
      <c r="AY259">
        <v>8</v>
      </c>
      <c r="AZ259">
        <v>41</v>
      </c>
      <c r="BA259">
        <v>9</v>
      </c>
    </row>
    <row r="260" spans="15:53" hidden="1">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c r="AT260" s="28"/>
      <c r="AW260" s="37">
        <v>17293.75</v>
      </c>
      <c r="AX260">
        <v>24</v>
      </c>
      <c r="AY260">
        <v>8</v>
      </c>
      <c r="AZ260">
        <v>42</v>
      </c>
      <c r="BA260">
        <v>8</v>
      </c>
    </row>
    <row r="261" spans="15:53" hidden="1">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c r="AT261" s="28"/>
      <c r="AW261" s="37">
        <v>17324.958333333332</v>
      </c>
      <c r="AX261">
        <v>24</v>
      </c>
      <c r="AY261">
        <v>8</v>
      </c>
      <c r="AZ261">
        <v>43</v>
      </c>
      <c r="BA261">
        <v>7</v>
      </c>
    </row>
    <row r="262" spans="15:53" hidden="1">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c r="AT262" s="28"/>
      <c r="AW262" s="37">
        <v>17356.375</v>
      </c>
      <c r="AX262">
        <v>24</v>
      </c>
      <c r="AY262">
        <v>8</v>
      </c>
      <c r="AZ262">
        <v>44</v>
      </c>
      <c r="BA262">
        <v>6</v>
      </c>
    </row>
    <row r="263" spans="15:53" hidden="1">
      <c r="O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28"/>
      <c r="AL263" s="28"/>
      <c r="AM263" s="28"/>
      <c r="AN263" s="28"/>
      <c r="AO263" s="28"/>
      <c r="AP263" s="28"/>
      <c r="AQ263" s="28"/>
      <c r="AR263" s="28"/>
      <c r="AS263" s="28"/>
      <c r="AT263" s="28"/>
      <c r="AW263" s="37">
        <v>17387.791666666668</v>
      </c>
      <c r="AX263">
        <v>24</v>
      </c>
      <c r="AY263">
        <v>8</v>
      </c>
      <c r="AZ263">
        <v>45</v>
      </c>
      <c r="BA263">
        <v>5</v>
      </c>
    </row>
    <row r="264" spans="15:53" hidden="1">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c r="AT264" s="28"/>
      <c r="AW264" s="37">
        <v>17418.875</v>
      </c>
      <c r="AX264">
        <v>24</v>
      </c>
      <c r="AY264">
        <v>8</v>
      </c>
      <c r="AZ264">
        <v>46</v>
      </c>
      <c r="BA264">
        <v>4</v>
      </c>
    </row>
    <row r="265" spans="15:53" hidden="1">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W265" s="37">
        <v>17449.541666666668</v>
      </c>
      <c r="AX265">
        <v>24</v>
      </c>
      <c r="AY265">
        <v>8</v>
      </c>
      <c r="AZ265">
        <v>47</v>
      </c>
      <c r="BA265">
        <v>3</v>
      </c>
    </row>
    <row r="266" spans="15:53" hidden="1">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c r="AT266" s="28"/>
      <c r="AW266" s="37">
        <v>17479.625</v>
      </c>
      <c r="AX266">
        <v>24</v>
      </c>
      <c r="AY266">
        <v>8</v>
      </c>
      <c r="AZ266">
        <v>48</v>
      </c>
      <c r="BA266">
        <v>2</v>
      </c>
    </row>
    <row r="267" spans="15:53" hidden="1">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c r="AO267" s="28"/>
      <c r="AP267" s="28"/>
      <c r="AQ267" s="28"/>
      <c r="AR267" s="28"/>
      <c r="AS267" s="28"/>
      <c r="AT267" s="28"/>
      <c r="AW267" s="37">
        <v>17509.333333333332</v>
      </c>
      <c r="AX267">
        <v>24</v>
      </c>
      <c r="AY267">
        <v>8</v>
      </c>
      <c r="AZ267">
        <v>49</v>
      </c>
      <c r="BA267">
        <v>1</v>
      </c>
    </row>
    <row r="268" spans="15:53" hidden="1">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W268" s="37">
        <v>17538.791666666668</v>
      </c>
      <c r="AX268">
        <v>24</v>
      </c>
      <c r="AY268">
        <v>8</v>
      </c>
      <c r="AZ268">
        <v>50</v>
      </c>
      <c r="BA268">
        <v>9</v>
      </c>
    </row>
    <row r="269" spans="15:53" hidden="1">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W269" s="37">
        <v>17568.291666666668</v>
      </c>
      <c r="AX269">
        <v>25</v>
      </c>
      <c r="AY269">
        <v>7</v>
      </c>
      <c r="AZ269">
        <v>51</v>
      </c>
      <c r="BA269">
        <v>8</v>
      </c>
    </row>
    <row r="270" spans="15:53" hidden="1">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W270" s="37">
        <v>17598.041666666668</v>
      </c>
      <c r="AX270">
        <v>25</v>
      </c>
      <c r="AY270">
        <v>7</v>
      </c>
      <c r="AZ270">
        <v>52</v>
      </c>
      <c r="BA270">
        <v>7</v>
      </c>
    </row>
    <row r="271" spans="15:53" hidden="1">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W271" s="37">
        <v>17628.25</v>
      </c>
      <c r="AX271">
        <v>25</v>
      </c>
      <c r="AY271">
        <v>7</v>
      </c>
      <c r="AZ271">
        <v>53</v>
      </c>
      <c r="BA271">
        <v>6</v>
      </c>
    </row>
    <row r="272" spans="15:53" hidden="1">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c r="AT272" s="28"/>
      <c r="AW272" s="37">
        <v>17658</v>
      </c>
      <c r="AX272">
        <v>25</v>
      </c>
      <c r="AY272">
        <v>7</v>
      </c>
      <c r="AZ272">
        <v>54</v>
      </c>
      <c r="BA272">
        <v>5</v>
      </c>
    </row>
    <row r="273" spans="15:53" hidden="1">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c r="AW273" s="37">
        <v>17690.166666666668</v>
      </c>
      <c r="AX273">
        <v>25</v>
      </c>
      <c r="AY273">
        <v>7</v>
      </c>
      <c r="AZ273">
        <v>55</v>
      </c>
      <c r="BA273">
        <v>4</v>
      </c>
    </row>
    <row r="274" spans="15:53" hidden="1">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c r="AT274" s="28"/>
      <c r="AW274" s="37">
        <v>17721.625</v>
      </c>
      <c r="AX274">
        <v>25</v>
      </c>
      <c r="AY274">
        <v>7</v>
      </c>
      <c r="AZ274">
        <v>56</v>
      </c>
      <c r="BA274">
        <v>3</v>
      </c>
    </row>
    <row r="275" spans="15:53" hidden="1">
      <c r="O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c r="AO275" s="28"/>
      <c r="AP275" s="28"/>
      <c r="AQ275" s="28"/>
      <c r="AR275" s="28"/>
      <c r="AS275" s="28"/>
      <c r="AT275" s="28"/>
      <c r="AW275" s="37">
        <v>17753</v>
      </c>
      <c r="AX275">
        <v>25</v>
      </c>
      <c r="AY275">
        <v>7</v>
      </c>
      <c r="AZ275">
        <v>57</v>
      </c>
      <c r="BA275">
        <v>2</v>
      </c>
    </row>
    <row r="276" spans="15:53" hidden="1">
      <c r="O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c r="AO276" s="28"/>
      <c r="AP276" s="28"/>
      <c r="AQ276" s="28"/>
      <c r="AR276" s="28"/>
      <c r="AS276" s="28"/>
      <c r="AT276" s="28"/>
      <c r="AW276" s="37">
        <v>17784.125</v>
      </c>
      <c r="AX276">
        <v>25</v>
      </c>
      <c r="AY276">
        <v>7</v>
      </c>
      <c r="AZ276">
        <v>58</v>
      </c>
      <c r="BA276">
        <v>1</v>
      </c>
    </row>
    <row r="277" spans="15:53" hidden="1">
      <c r="O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c r="AO277" s="28"/>
      <c r="AP277" s="28"/>
      <c r="AQ277" s="28"/>
      <c r="AR277" s="28"/>
      <c r="AS277" s="28"/>
      <c r="AT277" s="28"/>
      <c r="AW277" s="37">
        <v>17814.75</v>
      </c>
      <c r="AX277">
        <v>25</v>
      </c>
      <c r="AY277">
        <v>7</v>
      </c>
      <c r="AZ277">
        <v>59</v>
      </c>
      <c r="BA277">
        <v>9</v>
      </c>
    </row>
    <row r="278" spans="15:53" hidden="1">
      <c r="O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c r="AO278" s="28"/>
      <c r="AP278" s="28"/>
      <c r="AQ278" s="28"/>
      <c r="AR278" s="28"/>
      <c r="AS278" s="28"/>
      <c r="AT278" s="28"/>
      <c r="AW278" s="37">
        <v>17844.875</v>
      </c>
      <c r="AX278">
        <v>25</v>
      </c>
      <c r="AY278">
        <v>7</v>
      </c>
      <c r="AZ278">
        <v>60</v>
      </c>
      <c r="BA278">
        <v>8</v>
      </c>
    </row>
    <row r="279" spans="15:53" hidden="1">
      <c r="O279" s="28"/>
      <c r="P279" s="28"/>
      <c r="Q279" s="28"/>
      <c r="R279" s="28"/>
      <c r="S279" s="28"/>
      <c r="T279" s="28"/>
      <c r="U279" s="28"/>
      <c r="V279" s="28"/>
      <c r="W279" s="28"/>
      <c r="X279" s="28"/>
      <c r="Y279" s="28"/>
      <c r="Z279" s="28"/>
      <c r="AA279" s="28"/>
      <c r="AB279" s="28"/>
      <c r="AC279" s="28"/>
      <c r="AD279" s="28"/>
      <c r="AE279" s="28"/>
      <c r="AF279" s="28"/>
      <c r="AG279" s="28"/>
      <c r="AH279" s="28"/>
      <c r="AI279" s="28"/>
      <c r="AJ279" s="28"/>
      <c r="AK279" s="28"/>
      <c r="AL279" s="28"/>
      <c r="AM279" s="28"/>
      <c r="AN279" s="28"/>
      <c r="AO279" s="28"/>
      <c r="AP279" s="28"/>
      <c r="AQ279" s="28"/>
      <c r="AR279" s="28"/>
      <c r="AS279" s="28"/>
      <c r="AT279" s="28"/>
      <c r="AW279" s="37">
        <v>17874.583333333332</v>
      </c>
      <c r="AX279">
        <v>25</v>
      </c>
      <c r="AY279">
        <v>7</v>
      </c>
      <c r="AZ279">
        <v>1</v>
      </c>
      <c r="BA279">
        <v>7</v>
      </c>
    </row>
    <row r="280" spans="15:53" hidden="1">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c r="AT280" s="28"/>
      <c r="AW280" s="37">
        <v>17904.041666666668</v>
      </c>
      <c r="AX280">
        <v>25</v>
      </c>
      <c r="AY280">
        <v>7</v>
      </c>
      <c r="AZ280">
        <v>2</v>
      </c>
      <c r="BA280">
        <v>6</v>
      </c>
    </row>
    <row r="281" spans="15:53" hidden="1">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c r="AS281" s="28"/>
      <c r="AT281" s="28"/>
      <c r="AW281" s="37">
        <v>17933.5</v>
      </c>
      <c r="AX281">
        <v>26</v>
      </c>
      <c r="AY281">
        <v>6</v>
      </c>
      <c r="AZ281">
        <v>3</v>
      </c>
      <c r="BA281">
        <v>5</v>
      </c>
    </row>
    <row r="282" spans="15:53" hidden="1">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c r="AS282" s="28"/>
      <c r="AT282" s="28"/>
      <c r="AW282" s="37">
        <v>17963.291666666668</v>
      </c>
      <c r="AX282">
        <v>26</v>
      </c>
      <c r="AY282">
        <v>6</v>
      </c>
      <c r="AZ282">
        <v>4</v>
      </c>
      <c r="BA282">
        <v>4</v>
      </c>
    </row>
    <row r="283" spans="15:53" hidden="1">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c r="AS283" s="28"/>
      <c r="AT283" s="28"/>
      <c r="AW283" s="37">
        <v>17993.5</v>
      </c>
      <c r="AX283">
        <v>26</v>
      </c>
      <c r="AY283">
        <v>6</v>
      </c>
      <c r="AZ283">
        <v>5</v>
      </c>
      <c r="BA283">
        <v>3</v>
      </c>
    </row>
    <row r="284" spans="15:53" hidden="1">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c r="AT284" s="28"/>
      <c r="AW284" s="37">
        <v>18024.25</v>
      </c>
      <c r="AX284">
        <v>26</v>
      </c>
      <c r="AY284">
        <v>6</v>
      </c>
      <c r="AZ284">
        <v>6</v>
      </c>
      <c r="BA284">
        <v>2</v>
      </c>
    </row>
    <row r="285" spans="15:53" hidden="1">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c r="AS285" s="28"/>
      <c r="AT285" s="28"/>
      <c r="AW285" s="37">
        <v>18055.416666666668</v>
      </c>
      <c r="AX285">
        <v>26</v>
      </c>
      <c r="AY285">
        <v>6</v>
      </c>
      <c r="AZ285">
        <v>7</v>
      </c>
      <c r="BA285">
        <v>1</v>
      </c>
    </row>
    <row r="286" spans="15:53" hidden="1">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c r="AT286" s="28"/>
      <c r="AW286" s="37">
        <v>18086.875</v>
      </c>
      <c r="AX286">
        <v>26</v>
      </c>
      <c r="AY286">
        <v>6</v>
      </c>
      <c r="AZ286">
        <v>8</v>
      </c>
      <c r="BA286">
        <v>9</v>
      </c>
    </row>
    <row r="287" spans="15:53" hidden="1">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c r="AS287" s="28"/>
      <c r="AT287" s="28"/>
      <c r="AW287" s="37">
        <v>18118.25</v>
      </c>
      <c r="AX287">
        <v>26</v>
      </c>
      <c r="AY287">
        <v>6</v>
      </c>
      <c r="AZ287">
        <v>9</v>
      </c>
      <c r="BA287">
        <v>8</v>
      </c>
    </row>
    <row r="288" spans="15:53" hidden="1">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c r="AT288" s="28"/>
      <c r="AW288" s="37">
        <v>18149.375</v>
      </c>
      <c r="AX288">
        <v>26</v>
      </c>
      <c r="AY288">
        <v>6</v>
      </c>
      <c r="AZ288">
        <v>10</v>
      </c>
      <c r="BA288">
        <v>7</v>
      </c>
    </row>
    <row r="289" spans="15:53" hidden="1">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c r="AT289" s="28"/>
      <c r="AW289" s="37">
        <v>18180</v>
      </c>
      <c r="AX289">
        <v>26</v>
      </c>
      <c r="AY289">
        <v>6</v>
      </c>
      <c r="AZ289">
        <v>11</v>
      </c>
      <c r="BA289">
        <v>6</v>
      </c>
    </row>
    <row r="290" spans="15:53" hidden="1">
      <c r="O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c r="AO290" s="28"/>
      <c r="AP290" s="28"/>
      <c r="AQ290" s="28"/>
      <c r="AR290" s="28"/>
      <c r="AS290" s="28"/>
      <c r="AT290" s="28"/>
      <c r="AW290" s="37">
        <v>18210.125</v>
      </c>
      <c r="AX290">
        <v>26</v>
      </c>
      <c r="AY290">
        <v>6</v>
      </c>
      <c r="AZ290">
        <v>12</v>
      </c>
      <c r="BA290">
        <v>5</v>
      </c>
    </row>
    <row r="291" spans="15:53" hidden="1">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28"/>
      <c r="AR291" s="28"/>
      <c r="AS291" s="28"/>
      <c r="AT291" s="28"/>
      <c r="AW291" s="37">
        <v>18239.833333333332</v>
      </c>
      <c r="AX291">
        <v>26</v>
      </c>
      <c r="AY291">
        <v>6</v>
      </c>
      <c r="AZ291">
        <v>13</v>
      </c>
      <c r="BA291">
        <v>4</v>
      </c>
    </row>
    <row r="292" spans="15:53" hidden="1">
      <c r="O292" s="28"/>
      <c r="P292" s="28"/>
      <c r="Q292" s="28"/>
      <c r="R292" s="28"/>
      <c r="S292" s="28"/>
      <c r="T292" s="28"/>
      <c r="U292" s="28"/>
      <c r="V292" s="28"/>
      <c r="W292" s="28"/>
      <c r="X292" s="28"/>
      <c r="Y292" s="28"/>
      <c r="Z292" s="28"/>
      <c r="AA292" s="28"/>
      <c r="AB292" s="28"/>
      <c r="AC292" s="28"/>
      <c r="AD292" s="28"/>
      <c r="AE292" s="28"/>
      <c r="AF292" s="28"/>
      <c r="AG292" s="28"/>
      <c r="AH292" s="28"/>
      <c r="AI292" s="28"/>
      <c r="AJ292" s="28"/>
      <c r="AK292" s="28"/>
      <c r="AL292" s="28"/>
      <c r="AM292" s="28"/>
      <c r="AN292" s="28"/>
      <c r="AO292" s="28"/>
      <c r="AP292" s="28"/>
      <c r="AQ292" s="28"/>
      <c r="AR292" s="28"/>
      <c r="AS292" s="28"/>
      <c r="AT292" s="28"/>
      <c r="AW292" s="37">
        <v>18269.291666666668</v>
      </c>
      <c r="AX292">
        <v>26</v>
      </c>
      <c r="AY292">
        <v>6</v>
      </c>
      <c r="AZ292">
        <v>14</v>
      </c>
      <c r="BA292">
        <v>3</v>
      </c>
    </row>
    <row r="293" spans="15:53" hidden="1">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c r="AL293" s="28"/>
      <c r="AM293" s="28"/>
      <c r="AN293" s="28"/>
      <c r="AO293" s="28"/>
      <c r="AP293" s="28"/>
      <c r="AQ293" s="28"/>
      <c r="AR293" s="28"/>
      <c r="AS293" s="28"/>
      <c r="AT293" s="28"/>
      <c r="AW293" s="37">
        <v>18298.75</v>
      </c>
      <c r="AX293">
        <v>27</v>
      </c>
      <c r="AY293">
        <v>5</v>
      </c>
      <c r="AZ293">
        <v>15</v>
      </c>
      <c r="BA293">
        <v>2</v>
      </c>
    </row>
    <row r="294" spans="15:53" hidden="1">
      <c r="O294" s="28"/>
      <c r="P294" s="28"/>
      <c r="Q294" s="28"/>
      <c r="R294" s="28"/>
      <c r="S294" s="28"/>
      <c r="T294" s="28"/>
      <c r="U294" s="28"/>
      <c r="V294" s="28"/>
      <c r="W294" s="28"/>
      <c r="X294" s="28"/>
      <c r="Y294" s="28"/>
      <c r="Z294" s="28"/>
      <c r="AA294" s="28"/>
      <c r="AB294" s="28"/>
      <c r="AC294" s="28"/>
      <c r="AD294" s="28"/>
      <c r="AE294" s="28"/>
      <c r="AF294" s="28"/>
      <c r="AG294" s="28"/>
      <c r="AH294" s="28"/>
      <c r="AI294" s="28"/>
      <c r="AJ294" s="28"/>
      <c r="AK294" s="28"/>
      <c r="AL294" s="28"/>
      <c r="AM294" s="28"/>
      <c r="AN294" s="28"/>
      <c r="AO294" s="28"/>
      <c r="AP294" s="28"/>
      <c r="AQ294" s="28"/>
      <c r="AR294" s="28"/>
      <c r="AS294" s="28"/>
      <c r="AT294" s="28"/>
      <c r="AW294" s="37">
        <v>18328.541666666668</v>
      </c>
      <c r="AX294">
        <v>27</v>
      </c>
      <c r="AY294">
        <v>5</v>
      </c>
      <c r="AZ294">
        <v>16</v>
      </c>
      <c r="BA294">
        <v>1</v>
      </c>
    </row>
    <row r="295" spans="15:53" hidden="1">
      <c r="O295" s="28"/>
      <c r="P295" s="28"/>
      <c r="Q295" s="28"/>
      <c r="R295" s="28"/>
      <c r="S295" s="28"/>
      <c r="T295" s="28"/>
      <c r="U295" s="28"/>
      <c r="V295" s="28"/>
      <c r="W295" s="28"/>
      <c r="X295" s="28"/>
      <c r="Y295" s="28"/>
      <c r="Z295" s="28"/>
      <c r="AA295" s="28"/>
      <c r="AB295" s="28"/>
      <c r="AC295" s="28"/>
      <c r="AD295" s="28"/>
      <c r="AE295" s="28"/>
      <c r="AF295" s="28"/>
      <c r="AG295" s="28"/>
      <c r="AH295" s="28"/>
      <c r="AI295" s="28"/>
      <c r="AJ295" s="28"/>
      <c r="AK295" s="28"/>
      <c r="AL295" s="28"/>
      <c r="AM295" s="28"/>
      <c r="AN295" s="28"/>
      <c r="AO295" s="28"/>
      <c r="AP295" s="28"/>
      <c r="AQ295" s="28"/>
      <c r="AR295" s="28"/>
      <c r="AS295" s="28"/>
      <c r="AT295" s="28"/>
      <c r="AW295" s="37">
        <v>18358.75</v>
      </c>
      <c r="AX295">
        <v>27</v>
      </c>
      <c r="AY295">
        <v>5</v>
      </c>
      <c r="AZ295">
        <v>17</v>
      </c>
      <c r="BA295">
        <v>9</v>
      </c>
    </row>
    <row r="296" spans="15:53" hidden="1">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28"/>
      <c r="AS296" s="28"/>
      <c r="AT296" s="28"/>
      <c r="AW296" s="37">
        <v>18389.458333333332</v>
      </c>
      <c r="AX296">
        <v>27</v>
      </c>
      <c r="AY296">
        <v>5</v>
      </c>
      <c r="AZ296">
        <v>18</v>
      </c>
      <c r="BA296">
        <v>8</v>
      </c>
    </row>
    <row r="297" spans="15:53" hidden="1">
      <c r="O297" s="28"/>
      <c r="P297" s="28"/>
      <c r="Q297" s="28"/>
      <c r="R297" s="28"/>
      <c r="S297" s="28"/>
      <c r="T297" s="28"/>
      <c r="U297" s="28"/>
      <c r="V297" s="28"/>
      <c r="W297" s="28"/>
      <c r="X297" s="28"/>
      <c r="Y297" s="28"/>
      <c r="Z297" s="28"/>
      <c r="AA297" s="28"/>
      <c r="AB297" s="28"/>
      <c r="AC297" s="28"/>
      <c r="AD297" s="28"/>
      <c r="AE297" s="28"/>
      <c r="AF297" s="28"/>
      <c r="AG297" s="28"/>
      <c r="AH297" s="28"/>
      <c r="AI297" s="28"/>
      <c r="AJ297" s="28"/>
      <c r="AK297" s="28"/>
      <c r="AL297" s="28"/>
      <c r="AM297" s="28"/>
      <c r="AN297" s="28"/>
      <c r="AO297" s="28"/>
      <c r="AP297" s="28"/>
      <c r="AQ297" s="28"/>
      <c r="AR297" s="28"/>
      <c r="AS297" s="28"/>
      <c r="AT297" s="28"/>
      <c r="AW297" s="37">
        <v>18420.666666666668</v>
      </c>
      <c r="AX297">
        <v>27</v>
      </c>
      <c r="AY297">
        <v>5</v>
      </c>
      <c r="AZ297">
        <v>19</v>
      </c>
      <c r="BA297">
        <v>7</v>
      </c>
    </row>
    <row r="298" spans="15:53" hidden="1">
      <c r="O298" s="28"/>
      <c r="P298" s="28"/>
      <c r="Q298" s="28"/>
      <c r="R298" s="28"/>
      <c r="S298" s="28"/>
      <c r="T298" s="28"/>
      <c r="U298" s="28"/>
      <c r="V298" s="28"/>
      <c r="W298" s="28"/>
      <c r="X298" s="28"/>
      <c r="Y298" s="28"/>
      <c r="Z298" s="28"/>
      <c r="AA298" s="28"/>
      <c r="AB298" s="28"/>
      <c r="AC298" s="28"/>
      <c r="AD298" s="28"/>
      <c r="AE298" s="28"/>
      <c r="AF298" s="28"/>
      <c r="AG298" s="28"/>
      <c r="AH298" s="28"/>
      <c r="AI298" s="28"/>
      <c r="AJ298" s="28"/>
      <c r="AK298" s="28"/>
      <c r="AL298" s="28"/>
      <c r="AM298" s="28"/>
      <c r="AN298" s="28"/>
      <c r="AO298" s="28"/>
      <c r="AP298" s="28"/>
      <c r="AQ298" s="28"/>
      <c r="AR298" s="28"/>
      <c r="AS298" s="28"/>
      <c r="AT298" s="28"/>
      <c r="AW298" s="37">
        <v>18452.083333333332</v>
      </c>
      <c r="AX298">
        <v>27</v>
      </c>
      <c r="AY298">
        <v>5</v>
      </c>
      <c r="AZ298">
        <v>20</v>
      </c>
      <c r="BA298">
        <v>6</v>
      </c>
    </row>
    <row r="299" spans="15:53" hidden="1">
      <c r="O299" s="28"/>
      <c r="P299" s="28"/>
      <c r="Q299" s="28"/>
      <c r="R299" s="28"/>
      <c r="S299" s="28"/>
      <c r="T299" s="28"/>
      <c r="U299" s="28"/>
      <c r="V299" s="28"/>
      <c r="W299" s="28"/>
      <c r="X299" s="28"/>
      <c r="Y299" s="28"/>
      <c r="Z299" s="28"/>
      <c r="AA299" s="28"/>
      <c r="AB299" s="28"/>
      <c r="AC299" s="28"/>
      <c r="AD299" s="28"/>
      <c r="AE299" s="28"/>
      <c r="AF299" s="28"/>
      <c r="AG299" s="28"/>
      <c r="AH299" s="28"/>
      <c r="AI299" s="28"/>
      <c r="AJ299" s="28"/>
      <c r="AK299" s="28"/>
      <c r="AL299" s="28"/>
      <c r="AM299" s="28"/>
      <c r="AN299" s="28"/>
      <c r="AO299" s="28"/>
      <c r="AP299" s="28"/>
      <c r="AQ299" s="28"/>
      <c r="AR299" s="28"/>
      <c r="AS299" s="28"/>
      <c r="AT299" s="28"/>
      <c r="AW299" s="37">
        <v>18483.5</v>
      </c>
      <c r="AX299">
        <v>27</v>
      </c>
      <c r="AY299">
        <v>5</v>
      </c>
      <c r="AZ299">
        <v>21</v>
      </c>
      <c r="BA299">
        <v>5</v>
      </c>
    </row>
    <row r="300" spans="15:53" hidden="1">
      <c r="O300" s="28"/>
      <c r="P300" s="28"/>
      <c r="Q300" s="28"/>
      <c r="R300" s="28"/>
      <c r="S300" s="28"/>
      <c r="T300" s="28"/>
      <c r="U300" s="28"/>
      <c r="V300" s="28"/>
      <c r="W300" s="28"/>
      <c r="X300" s="28"/>
      <c r="Y300" s="28"/>
      <c r="Z300" s="28"/>
      <c r="AA300" s="28"/>
      <c r="AB300" s="28"/>
      <c r="AC300" s="28"/>
      <c r="AD300" s="28"/>
      <c r="AE300" s="28"/>
      <c r="AF300" s="28"/>
      <c r="AG300" s="28"/>
      <c r="AH300" s="28"/>
      <c r="AI300" s="28"/>
      <c r="AJ300" s="28"/>
      <c r="AK300" s="28"/>
      <c r="AL300" s="28"/>
      <c r="AM300" s="28"/>
      <c r="AN300" s="28"/>
      <c r="AO300" s="28"/>
      <c r="AP300" s="28"/>
      <c r="AQ300" s="28"/>
      <c r="AR300" s="28"/>
      <c r="AS300" s="28"/>
      <c r="AT300" s="28"/>
      <c r="AW300" s="37">
        <v>18514.625</v>
      </c>
      <c r="AX300">
        <v>27</v>
      </c>
      <c r="AY300">
        <v>5</v>
      </c>
      <c r="AZ300">
        <v>22</v>
      </c>
      <c r="BA300">
        <v>4</v>
      </c>
    </row>
    <row r="301" spans="15:53" hidden="1">
      <c r="O301" s="28"/>
      <c r="P301" s="28"/>
      <c r="Q301" s="28"/>
      <c r="R301" s="28"/>
      <c r="S301" s="28"/>
      <c r="T301" s="28"/>
      <c r="U301" s="28"/>
      <c r="V301" s="28"/>
      <c r="W301" s="28"/>
      <c r="X301" s="28"/>
      <c r="Y301" s="28"/>
      <c r="Z301" s="28"/>
      <c r="AA301" s="28"/>
      <c r="AB301" s="28"/>
      <c r="AC301" s="28"/>
      <c r="AD301" s="28"/>
      <c r="AE301" s="28"/>
      <c r="AF301" s="28"/>
      <c r="AG301" s="28"/>
      <c r="AH301" s="28"/>
      <c r="AI301" s="28"/>
      <c r="AJ301" s="28"/>
      <c r="AK301" s="28"/>
      <c r="AL301" s="28"/>
      <c r="AM301" s="28"/>
      <c r="AN301" s="28"/>
      <c r="AO301" s="28"/>
      <c r="AP301" s="28"/>
      <c r="AQ301" s="28"/>
      <c r="AR301" s="28"/>
      <c r="AS301" s="28"/>
      <c r="AT301" s="28"/>
      <c r="AW301" s="37">
        <v>18545.25</v>
      </c>
      <c r="AX301">
        <v>27</v>
      </c>
      <c r="AY301">
        <v>5</v>
      </c>
      <c r="AZ301">
        <v>23</v>
      </c>
      <c r="BA301">
        <v>3</v>
      </c>
    </row>
    <row r="302" spans="15:53" hidden="1">
      <c r="O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W302" s="37">
        <v>18575.375</v>
      </c>
      <c r="AX302">
        <v>27</v>
      </c>
      <c r="AY302">
        <v>5</v>
      </c>
      <c r="AZ302">
        <v>24</v>
      </c>
      <c r="BA302">
        <v>2</v>
      </c>
    </row>
    <row r="303" spans="15:53" hidden="1">
      <c r="O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W303" s="37">
        <v>18605.041666666668</v>
      </c>
      <c r="AX303">
        <v>27</v>
      </c>
      <c r="AY303">
        <v>5</v>
      </c>
      <c r="AZ303">
        <v>25</v>
      </c>
      <c r="BA303">
        <v>1</v>
      </c>
    </row>
    <row r="304" spans="15:53" hidden="1">
      <c r="O304" s="28"/>
      <c r="P304" s="28"/>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c r="AO304" s="28"/>
      <c r="AP304" s="28"/>
      <c r="AQ304" s="28"/>
      <c r="AR304" s="28"/>
      <c r="AS304" s="28"/>
      <c r="AT304" s="28"/>
      <c r="AW304" s="37">
        <v>18634.541666666668</v>
      </c>
      <c r="AX304">
        <v>27</v>
      </c>
      <c r="AY304">
        <v>5</v>
      </c>
      <c r="AZ304">
        <v>26</v>
      </c>
      <c r="BA304">
        <v>9</v>
      </c>
    </row>
    <row r="305" spans="15:53" hidden="1">
      <c r="O305" s="28"/>
      <c r="P305" s="28"/>
      <c r="Q305" s="28"/>
      <c r="R305" s="28"/>
      <c r="S305" s="28"/>
      <c r="T305" s="28"/>
      <c r="U305" s="28"/>
      <c r="V305" s="28"/>
      <c r="W305" s="28"/>
      <c r="X305" s="28"/>
      <c r="Y305" s="28"/>
      <c r="Z305" s="28"/>
      <c r="AA305" s="28"/>
      <c r="AB305" s="28"/>
      <c r="AC305" s="28"/>
      <c r="AD305" s="28"/>
      <c r="AE305" s="28"/>
      <c r="AF305" s="28"/>
      <c r="AG305" s="28"/>
      <c r="AH305" s="28"/>
      <c r="AI305" s="28"/>
      <c r="AJ305" s="28"/>
      <c r="AK305" s="28"/>
      <c r="AL305" s="28"/>
      <c r="AM305" s="28"/>
      <c r="AN305" s="28"/>
      <c r="AO305" s="28"/>
      <c r="AP305" s="28"/>
      <c r="AQ305" s="28"/>
      <c r="AR305" s="28"/>
      <c r="AS305" s="28"/>
      <c r="AT305" s="28"/>
      <c r="AW305" s="37">
        <v>18664</v>
      </c>
      <c r="AX305">
        <v>28</v>
      </c>
      <c r="AY305">
        <v>4</v>
      </c>
      <c r="AZ305">
        <v>27</v>
      </c>
      <c r="BA305">
        <v>8</v>
      </c>
    </row>
    <row r="306" spans="15:53" hidden="1">
      <c r="O306" s="28"/>
      <c r="P306" s="28"/>
      <c r="Q306" s="28"/>
      <c r="R306" s="28"/>
      <c r="S306" s="28"/>
      <c r="T306" s="28"/>
      <c r="U306" s="28"/>
      <c r="V306" s="28"/>
      <c r="W306" s="28"/>
      <c r="X306" s="28"/>
      <c r="Y306" s="28"/>
      <c r="Z306" s="28"/>
      <c r="AA306" s="28"/>
      <c r="AB306" s="28"/>
      <c r="AC306" s="28"/>
      <c r="AD306" s="28"/>
      <c r="AE306" s="28"/>
      <c r="AF306" s="28"/>
      <c r="AG306" s="28"/>
      <c r="AH306" s="28"/>
      <c r="AI306" s="28"/>
      <c r="AJ306" s="28"/>
      <c r="AK306" s="28"/>
      <c r="AL306" s="28"/>
      <c r="AM306" s="28"/>
      <c r="AN306" s="28"/>
      <c r="AO306" s="28"/>
      <c r="AP306" s="28"/>
      <c r="AQ306" s="28"/>
      <c r="AR306" s="28"/>
      <c r="AS306" s="28"/>
      <c r="AT306" s="28"/>
      <c r="AW306" s="37">
        <v>18693.75</v>
      </c>
      <c r="AX306">
        <v>28</v>
      </c>
      <c r="AY306">
        <v>4</v>
      </c>
      <c r="AZ306">
        <v>28</v>
      </c>
      <c r="BA306">
        <v>7</v>
      </c>
    </row>
    <row r="307" spans="15:53" hidden="1">
      <c r="O307" s="28"/>
      <c r="P307" s="28"/>
      <c r="Q307" s="28"/>
      <c r="R307" s="28"/>
      <c r="S307" s="28"/>
      <c r="T307" s="28"/>
      <c r="U307" s="28"/>
      <c r="V307" s="28"/>
      <c r="W307" s="28"/>
      <c r="X307" s="28"/>
      <c r="Y307" s="28"/>
      <c r="Z307" s="28"/>
      <c r="AA307" s="28"/>
      <c r="AB307" s="28"/>
      <c r="AC307" s="28"/>
      <c r="AD307" s="28"/>
      <c r="AE307" s="28"/>
      <c r="AF307" s="28"/>
      <c r="AG307" s="28"/>
      <c r="AH307" s="28"/>
      <c r="AI307" s="28"/>
      <c r="AJ307" s="28"/>
      <c r="AK307" s="28"/>
      <c r="AL307" s="28"/>
      <c r="AM307" s="28"/>
      <c r="AN307" s="28"/>
      <c r="AO307" s="28"/>
      <c r="AP307" s="28"/>
      <c r="AQ307" s="28"/>
      <c r="AR307" s="28"/>
      <c r="AS307" s="28"/>
      <c r="AT307" s="28"/>
      <c r="AW307" s="37">
        <v>18723</v>
      </c>
      <c r="AX307">
        <v>28</v>
      </c>
      <c r="AY307">
        <v>4</v>
      </c>
      <c r="AZ307">
        <v>29</v>
      </c>
      <c r="BA307">
        <v>6</v>
      </c>
    </row>
    <row r="308" spans="15:53" hidden="1">
      <c r="O308" s="28"/>
      <c r="P308" s="28"/>
      <c r="Q308" s="28"/>
      <c r="R308" s="28"/>
      <c r="S308" s="28"/>
      <c r="T308" s="28"/>
      <c r="U308" s="28"/>
      <c r="V308" s="28"/>
      <c r="W308" s="28"/>
      <c r="X308" s="28"/>
      <c r="Y308" s="28"/>
      <c r="Z308" s="28"/>
      <c r="AA308" s="28"/>
      <c r="AB308" s="28"/>
      <c r="AC308" s="28"/>
      <c r="AD308" s="28"/>
      <c r="AE308" s="28"/>
      <c r="AF308" s="28"/>
      <c r="AG308" s="28"/>
      <c r="AH308" s="28"/>
      <c r="AI308" s="28"/>
      <c r="AJ308" s="28"/>
      <c r="AK308" s="28"/>
      <c r="AL308" s="28"/>
      <c r="AM308" s="28"/>
      <c r="AN308" s="28"/>
      <c r="AO308" s="28"/>
      <c r="AP308" s="28"/>
      <c r="AQ308" s="28"/>
      <c r="AR308" s="28"/>
      <c r="AS308" s="28"/>
      <c r="AT308" s="28"/>
      <c r="AW308" s="37">
        <v>18754.708333333332</v>
      </c>
      <c r="AX308">
        <v>28</v>
      </c>
      <c r="AY308">
        <v>4</v>
      </c>
      <c r="AZ308">
        <v>30</v>
      </c>
      <c r="BA308">
        <v>5</v>
      </c>
    </row>
    <row r="309" spans="15:53" hidden="1">
      <c r="O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c r="AO309" s="28"/>
      <c r="AP309" s="28"/>
      <c r="AQ309" s="28"/>
      <c r="AR309" s="28"/>
      <c r="AS309" s="28"/>
      <c r="AT309" s="28"/>
      <c r="AW309" s="37">
        <v>18785.916666666668</v>
      </c>
      <c r="AX309">
        <v>28</v>
      </c>
      <c r="AY309">
        <v>4</v>
      </c>
      <c r="AZ309">
        <v>31</v>
      </c>
      <c r="BA309">
        <v>4</v>
      </c>
    </row>
    <row r="310" spans="15:53" hidden="1">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W310" s="37">
        <v>18817.333333333332</v>
      </c>
      <c r="AX310">
        <v>28</v>
      </c>
      <c r="AY310">
        <v>4</v>
      </c>
      <c r="AZ310">
        <v>32</v>
      </c>
      <c r="BA310">
        <v>3</v>
      </c>
    </row>
    <row r="311" spans="15:53" hidden="1">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c r="AO311" s="28"/>
      <c r="AP311" s="28"/>
      <c r="AQ311" s="28"/>
      <c r="AR311" s="28"/>
      <c r="AS311" s="28"/>
      <c r="AT311" s="28"/>
      <c r="AW311" s="37">
        <v>18848.75</v>
      </c>
      <c r="AX311">
        <v>28</v>
      </c>
      <c r="AY311">
        <v>4</v>
      </c>
      <c r="AZ311">
        <v>33</v>
      </c>
      <c r="BA311">
        <v>2</v>
      </c>
    </row>
    <row r="312" spans="15:53" hidden="1">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c r="AO312" s="28"/>
      <c r="AP312" s="28"/>
      <c r="AQ312" s="28"/>
      <c r="AR312" s="28"/>
      <c r="AS312" s="28"/>
      <c r="AT312" s="28"/>
      <c r="AW312" s="37">
        <v>18879.833333333332</v>
      </c>
      <c r="AX312">
        <v>28</v>
      </c>
      <c r="AY312">
        <v>4</v>
      </c>
      <c r="AZ312">
        <v>34</v>
      </c>
      <c r="BA312">
        <v>1</v>
      </c>
    </row>
    <row r="313" spans="15:53" hidden="1">
      <c r="O313" s="28"/>
      <c r="P313" s="28"/>
      <c r="Q313" s="28"/>
      <c r="R313" s="28"/>
      <c r="S313" s="28"/>
      <c r="T313" s="28"/>
      <c r="U313" s="28"/>
      <c r="V313" s="28"/>
      <c r="W313" s="28"/>
      <c r="X313" s="28"/>
      <c r="Y313" s="28"/>
      <c r="Z313" s="28"/>
      <c r="AA313" s="28"/>
      <c r="AB313" s="28"/>
      <c r="AC313" s="28"/>
      <c r="AD313" s="28"/>
      <c r="AE313" s="28"/>
      <c r="AF313" s="28"/>
      <c r="AG313" s="28"/>
      <c r="AH313" s="28"/>
      <c r="AI313" s="28"/>
      <c r="AJ313" s="28"/>
      <c r="AK313" s="28"/>
      <c r="AL313" s="28"/>
      <c r="AM313" s="28"/>
      <c r="AN313" s="28"/>
      <c r="AO313" s="28"/>
      <c r="AP313" s="28"/>
      <c r="AQ313" s="28"/>
      <c r="AR313" s="28"/>
      <c r="AS313" s="28"/>
      <c r="AT313" s="28"/>
      <c r="AW313" s="37">
        <v>18910.5</v>
      </c>
      <c r="AX313">
        <v>28</v>
      </c>
      <c r="AY313">
        <v>4</v>
      </c>
      <c r="AZ313">
        <v>35</v>
      </c>
      <c r="BA313">
        <v>9</v>
      </c>
    </row>
    <row r="314" spans="15:53" hidden="1">
      <c r="O314" s="28"/>
      <c r="P314" s="28"/>
      <c r="Q314" s="28"/>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c r="AO314" s="28"/>
      <c r="AP314" s="28"/>
      <c r="AQ314" s="28"/>
      <c r="AR314" s="28"/>
      <c r="AS314" s="28"/>
      <c r="AT314" s="28"/>
      <c r="AW314" s="37">
        <v>18940.583333333332</v>
      </c>
      <c r="AX314">
        <v>28</v>
      </c>
      <c r="AY314">
        <v>4</v>
      </c>
      <c r="AZ314">
        <v>36</v>
      </c>
      <c r="BA314">
        <v>8</v>
      </c>
    </row>
    <row r="315" spans="15:53" hidden="1">
      <c r="O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c r="AO315" s="28"/>
      <c r="AP315" s="28"/>
      <c r="AQ315" s="28"/>
      <c r="AR315" s="28"/>
      <c r="AS315" s="28"/>
      <c r="AT315" s="28"/>
      <c r="AW315" s="37">
        <v>18970.291666666668</v>
      </c>
      <c r="AX315">
        <v>28</v>
      </c>
      <c r="AY315">
        <v>4</v>
      </c>
      <c r="AZ315">
        <v>37</v>
      </c>
      <c r="BA315">
        <v>7</v>
      </c>
    </row>
    <row r="316" spans="15:53" hidden="1">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28"/>
      <c r="AR316" s="28"/>
      <c r="AS316" s="28"/>
      <c r="AT316" s="28"/>
      <c r="AW316" s="37">
        <v>18999.75</v>
      </c>
      <c r="AX316">
        <v>28</v>
      </c>
      <c r="AY316">
        <v>4</v>
      </c>
      <c r="AZ316">
        <v>38</v>
      </c>
      <c r="BA316">
        <v>6</v>
      </c>
    </row>
    <row r="317" spans="15:53" hidden="1">
      <c r="O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c r="AO317" s="28"/>
      <c r="AP317" s="28"/>
      <c r="AQ317" s="28"/>
      <c r="AR317" s="28"/>
      <c r="AS317" s="28"/>
      <c r="AT317" s="28"/>
      <c r="AW317" s="37">
        <v>19029.25</v>
      </c>
      <c r="AX317">
        <v>29</v>
      </c>
      <c r="AY317">
        <v>3</v>
      </c>
      <c r="AZ317">
        <v>39</v>
      </c>
      <c r="BA317">
        <v>5</v>
      </c>
    </row>
    <row r="318" spans="15:53" hidden="1">
      <c r="O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c r="AO318" s="28"/>
      <c r="AP318" s="28"/>
      <c r="AQ318" s="28"/>
      <c r="AR318" s="28"/>
      <c r="AS318" s="28"/>
      <c r="AT318" s="28"/>
      <c r="AW318" s="37">
        <v>19059</v>
      </c>
      <c r="AX318">
        <v>29</v>
      </c>
      <c r="AY318">
        <v>3</v>
      </c>
      <c r="AZ318">
        <v>40</v>
      </c>
      <c r="BA318">
        <v>4</v>
      </c>
    </row>
    <row r="319" spans="15:53" hidden="1">
      <c r="O319" s="28"/>
      <c r="P319" s="28"/>
      <c r="Q319" s="28"/>
      <c r="R319" s="28"/>
      <c r="S319" s="28"/>
      <c r="T319" s="28"/>
      <c r="U319" s="28"/>
      <c r="V319" s="28"/>
      <c r="W319" s="28"/>
      <c r="X319" s="28"/>
      <c r="Y319" s="28"/>
      <c r="Z319" s="28"/>
      <c r="AA319" s="28"/>
      <c r="AB319" s="28"/>
      <c r="AC319" s="28"/>
      <c r="AD319" s="28"/>
      <c r="AE319" s="28"/>
      <c r="AF319" s="28"/>
      <c r="AG319" s="28"/>
      <c r="AH319" s="28"/>
      <c r="AI319" s="28"/>
      <c r="AJ319" s="28"/>
      <c r="AK319" s="28"/>
      <c r="AL319" s="28"/>
      <c r="AM319" s="28"/>
      <c r="AN319" s="28"/>
      <c r="AO319" s="28"/>
      <c r="AP319" s="28"/>
      <c r="AQ319" s="28"/>
      <c r="AR319" s="28"/>
      <c r="AS319" s="28"/>
      <c r="AT319" s="28"/>
      <c r="AW319" s="37">
        <v>19089.208333333332</v>
      </c>
      <c r="AX319">
        <v>29</v>
      </c>
      <c r="AY319">
        <v>3</v>
      </c>
      <c r="AZ319">
        <v>41</v>
      </c>
      <c r="BA319">
        <v>3</v>
      </c>
    </row>
    <row r="320" spans="15:53" hidden="1">
      <c r="O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c r="AO320" s="28"/>
      <c r="AP320" s="28"/>
      <c r="AQ320" s="28"/>
      <c r="AR320" s="28"/>
      <c r="AS320" s="28"/>
      <c r="AT320" s="28"/>
      <c r="AW320" s="37">
        <v>19119.958333333332</v>
      </c>
      <c r="AX320">
        <v>29</v>
      </c>
      <c r="AY320">
        <v>3</v>
      </c>
      <c r="AZ320">
        <v>42</v>
      </c>
      <c r="BA320">
        <v>2</v>
      </c>
    </row>
    <row r="321" spans="15:53" hidden="1">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28"/>
      <c r="AR321" s="28"/>
      <c r="AS321" s="28"/>
      <c r="AT321" s="28"/>
      <c r="AW321" s="37">
        <v>19151.125</v>
      </c>
      <c r="AX321">
        <v>29</v>
      </c>
      <c r="AY321">
        <v>3</v>
      </c>
      <c r="AZ321">
        <v>43</v>
      </c>
      <c r="BA321">
        <v>1</v>
      </c>
    </row>
    <row r="322" spans="15:53" hidden="1">
      <c r="O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W322" s="37">
        <v>19182.583333333332</v>
      </c>
      <c r="AX322">
        <v>29</v>
      </c>
      <c r="AY322">
        <v>3</v>
      </c>
      <c r="AZ322">
        <v>44</v>
      </c>
      <c r="BA322">
        <v>9</v>
      </c>
    </row>
    <row r="323" spans="15:53" hidden="1">
      <c r="O323" s="28"/>
      <c r="P323" s="28"/>
      <c r="Q323" s="28"/>
      <c r="R323" s="28"/>
      <c r="S323" s="28"/>
      <c r="T323" s="28"/>
      <c r="U323" s="28"/>
      <c r="V323" s="28"/>
      <c r="W323" s="28"/>
      <c r="X323" s="28"/>
      <c r="Y323" s="28"/>
      <c r="Z323" s="28"/>
      <c r="AA323" s="28"/>
      <c r="AB323" s="28"/>
      <c r="AC323" s="28"/>
      <c r="AD323" s="28"/>
      <c r="AE323" s="28"/>
      <c r="AF323" s="28"/>
      <c r="AG323" s="28"/>
      <c r="AH323" s="28"/>
      <c r="AI323" s="28"/>
      <c r="AJ323" s="28"/>
      <c r="AK323" s="28"/>
      <c r="AL323" s="28"/>
      <c r="AM323" s="28"/>
      <c r="AN323" s="28"/>
      <c r="AO323" s="28"/>
      <c r="AP323" s="28"/>
      <c r="AQ323" s="28"/>
      <c r="AR323" s="28"/>
      <c r="AS323" s="28"/>
      <c r="AT323" s="28"/>
      <c r="AW323" s="37">
        <v>19213</v>
      </c>
      <c r="AX323">
        <v>29</v>
      </c>
      <c r="AY323">
        <v>3</v>
      </c>
      <c r="AZ323">
        <v>45</v>
      </c>
      <c r="BA323">
        <v>8</v>
      </c>
    </row>
    <row r="324" spans="15:53" hidden="1">
      <c r="O324" s="28"/>
      <c r="P324" s="28"/>
      <c r="Q324" s="28"/>
      <c r="R324" s="28"/>
      <c r="S324" s="28"/>
      <c r="T324" s="28"/>
      <c r="U324" s="28"/>
      <c r="V324" s="28"/>
      <c r="W324" s="28"/>
      <c r="X324" s="28"/>
      <c r="Y324" s="28"/>
      <c r="Z324" s="28"/>
      <c r="AA324" s="28"/>
      <c r="AB324" s="28"/>
      <c r="AC324" s="28"/>
      <c r="AD324" s="28"/>
      <c r="AE324" s="28"/>
      <c r="AF324" s="28"/>
      <c r="AG324" s="28"/>
      <c r="AH324" s="28"/>
      <c r="AI324" s="28"/>
      <c r="AJ324" s="28"/>
      <c r="AK324" s="28"/>
      <c r="AL324" s="28"/>
      <c r="AM324" s="28"/>
      <c r="AN324" s="28"/>
      <c r="AO324" s="28"/>
      <c r="AP324" s="28"/>
      <c r="AQ324" s="28"/>
      <c r="AR324" s="28"/>
      <c r="AS324" s="28"/>
      <c r="AT324" s="28"/>
      <c r="AW324" s="37">
        <v>19245.083333333332</v>
      </c>
      <c r="AX324">
        <v>29</v>
      </c>
      <c r="AY324">
        <v>3</v>
      </c>
      <c r="AZ324">
        <v>46</v>
      </c>
      <c r="BA324">
        <v>7</v>
      </c>
    </row>
    <row r="325" spans="15:53" hidden="1">
      <c r="O325" s="28"/>
      <c r="P325" s="28"/>
      <c r="Q325" s="28"/>
      <c r="R325" s="28"/>
      <c r="S325" s="28"/>
      <c r="T325" s="28"/>
      <c r="U325" s="28"/>
      <c r="V325" s="28"/>
      <c r="W325" s="28"/>
      <c r="X325" s="28"/>
      <c r="Y325" s="28"/>
      <c r="Z325" s="28"/>
      <c r="AA325" s="28"/>
      <c r="AB325" s="28"/>
      <c r="AC325" s="28"/>
      <c r="AD325" s="28"/>
      <c r="AE325" s="28"/>
      <c r="AF325" s="28"/>
      <c r="AG325" s="28"/>
      <c r="AH325" s="28"/>
      <c r="AI325" s="28"/>
      <c r="AJ325" s="28"/>
      <c r="AK325" s="28"/>
      <c r="AL325" s="28"/>
      <c r="AM325" s="28"/>
      <c r="AN325" s="28"/>
      <c r="AO325" s="28"/>
      <c r="AP325" s="28"/>
      <c r="AQ325" s="28"/>
      <c r="AR325" s="28"/>
      <c r="AS325" s="28"/>
      <c r="AT325" s="28"/>
      <c r="AW325" s="37">
        <v>19275.75</v>
      </c>
      <c r="AX325">
        <v>29</v>
      </c>
      <c r="AY325">
        <v>3</v>
      </c>
      <c r="AZ325">
        <v>47</v>
      </c>
      <c r="BA325">
        <v>6</v>
      </c>
    </row>
    <row r="326" spans="15:53" hidden="1">
      <c r="O326" s="28"/>
      <c r="P326" s="28"/>
      <c r="Q326" s="28"/>
      <c r="R326" s="28"/>
      <c r="S326" s="28"/>
      <c r="T326" s="28"/>
      <c r="U326" s="28"/>
      <c r="V326" s="28"/>
      <c r="W326" s="28"/>
      <c r="X326" s="28"/>
      <c r="Y326" s="28"/>
      <c r="Z326" s="28"/>
      <c r="AA326" s="28"/>
      <c r="AB326" s="28"/>
      <c r="AC326" s="28"/>
      <c r="AD326" s="28"/>
      <c r="AE326" s="28"/>
      <c r="AF326" s="28"/>
      <c r="AG326" s="28"/>
      <c r="AH326" s="28"/>
      <c r="AI326" s="28"/>
      <c r="AJ326" s="28"/>
      <c r="AK326" s="28"/>
      <c r="AL326" s="28"/>
      <c r="AM326" s="28"/>
      <c r="AN326" s="28"/>
      <c r="AO326" s="28"/>
      <c r="AP326" s="28"/>
      <c r="AQ326" s="28"/>
      <c r="AR326" s="28"/>
      <c r="AS326" s="28"/>
      <c r="AT326" s="28"/>
      <c r="AW326" s="37">
        <v>19305.833333333332</v>
      </c>
      <c r="AX326">
        <v>29</v>
      </c>
      <c r="AY326">
        <v>3</v>
      </c>
      <c r="AZ326">
        <v>48</v>
      </c>
      <c r="BA326">
        <v>5</v>
      </c>
    </row>
    <row r="327" spans="15:53" hidden="1">
      <c r="O327" s="28"/>
      <c r="P327" s="28"/>
      <c r="Q327" s="28"/>
      <c r="R327" s="28"/>
      <c r="S327" s="28"/>
      <c r="T327" s="28"/>
      <c r="U327" s="28"/>
      <c r="V327" s="28"/>
      <c r="W327" s="28"/>
      <c r="X327" s="28"/>
      <c r="Y327" s="28"/>
      <c r="Z327" s="28"/>
      <c r="AA327" s="28"/>
      <c r="AB327" s="28"/>
      <c r="AC327" s="28"/>
      <c r="AD327" s="28"/>
      <c r="AE327" s="28"/>
      <c r="AF327" s="28"/>
      <c r="AG327" s="28"/>
      <c r="AH327" s="28"/>
      <c r="AI327" s="28"/>
      <c r="AJ327" s="28"/>
      <c r="AK327" s="28"/>
      <c r="AL327" s="28"/>
      <c r="AM327" s="28"/>
      <c r="AN327" s="28"/>
      <c r="AO327" s="28"/>
      <c r="AP327" s="28"/>
      <c r="AQ327" s="28"/>
      <c r="AR327" s="28"/>
      <c r="AS327" s="28"/>
      <c r="AT327" s="28"/>
      <c r="AW327" s="37">
        <v>19335.541666666668</v>
      </c>
      <c r="AX327">
        <v>29</v>
      </c>
      <c r="AY327">
        <v>3</v>
      </c>
      <c r="AZ327">
        <v>49</v>
      </c>
      <c r="BA327">
        <v>4</v>
      </c>
    </row>
    <row r="328" spans="15:53" hidden="1">
      <c r="O328" s="28"/>
      <c r="P328" s="28"/>
      <c r="Q328" s="28"/>
      <c r="R328" s="28"/>
      <c r="S328" s="28"/>
      <c r="T328" s="28"/>
      <c r="U328" s="28"/>
      <c r="V328" s="28"/>
      <c r="W328" s="28"/>
      <c r="X328" s="28"/>
      <c r="Y328" s="28"/>
      <c r="Z328" s="28"/>
      <c r="AA328" s="28"/>
      <c r="AB328" s="28"/>
      <c r="AC328" s="28"/>
      <c r="AD328" s="28"/>
      <c r="AE328" s="28"/>
      <c r="AF328" s="28"/>
      <c r="AG328" s="28"/>
      <c r="AH328" s="28"/>
      <c r="AI328" s="28"/>
      <c r="AJ328" s="28"/>
      <c r="AK328" s="28"/>
      <c r="AL328" s="28"/>
      <c r="AM328" s="28"/>
      <c r="AN328" s="28"/>
      <c r="AO328" s="28"/>
      <c r="AP328" s="28"/>
      <c r="AQ328" s="28"/>
      <c r="AR328" s="28"/>
      <c r="AS328" s="28"/>
      <c r="AT328" s="28"/>
      <c r="AW328" s="37">
        <v>19365</v>
      </c>
      <c r="AX328">
        <v>29</v>
      </c>
      <c r="AY328">
        <v>3</v>
      </c>
      <c r="AZ328">
        <v>50</v>
      </c>
      <c r="BA328">
        <v>3</v>
      </c>
    </row>
    <row r="329" spans="15:53" hidden="1">
      <c r="O329" s="28"/>
      <c r="P329" s="28"/>
      <c r="Q329" s="28"/>
      <c r="R329" s="28"/>
      <c r="S329" s="28"/>
      <c r="T329" s="28"/>
      <c r="U329" s="28"/>
      <c r="V329" s="28"/>
      <c r="W329" s="28"/>
      <c r="X329" s="28"/>
      <c r="Y329" s="28"/>
      <c r="Z329" s="28"/>
      <c r="AA329" s="28"/>
      <c r="AB329" s="28"/>
      <c r="AC329" s="28"/>
      <c r="AD329" s="28"/>
      <c r="AE329" s="28"/>
      <c r="AF329" s="28"/>
      <c r="AG329" s="28"/>
      <c r="AH329" s="28"/>
      <c r="AI329" s="28"/>
      <c r="AJ329" s="28"/>
      <c r="AK329" s="28"/>
      <c r="AL329" s="28"/>
      <c r="AM329" s="28"/>
      <c r="AN329" s="28"/>
      <c r="AO329" s="28"/>
      <c r="AP329" s="28"/>
      <c r="AQ329" s="28"/>
      <c r="AR329" s="28"/>
      <c r="AS329" s="28"/>
      <c r="AT329" s="28"/>
      <c r="AW329" s="37">
        <v>19394.5</v>
      </c>
      <c r="AX329">
        <v>30</v>
      </c>
      <c r="AY329">
        <v>2</v>
      </c>
      <c r="AZ329">
        <v>51</v>
      </c>
      <c r="BA329">
        <v>2</v>
      </c>
    </row>
    <row r="330" spans="15:53" hidden="1">
      <c r="O330" s="28"/>
      <c r="P330" s="28"/>
      <c r="Q330" s="28"/>
      <c r="R330" s="28"/>
      <c r="S330" s="28"/>
      <c r="T330" s="28"/>
      <c r="U330" s="28"/>
      <c r="V330" s="28"/>
      <c r="W330" s="28"/>
      <c r="X330" s="28"/>
      <c r="Y330" s="28"/>
      <c r="Z330" s="28"/>
      <c r="AA330" s="28"/>
      <c r="AB330" s="28"/>
      <c r="AC330" s="28"/>
      <c r="AD330" s="28"/>
      <c r="AE330" s="28"/>
      <c r="AF330" s="28"/>
      <c r="AG330" s="28"/>
      <c r="AH330" s="28"/>
      <c r="AI330" s="28"/>
      <c r="AJ330" s="28"/>
      <c r="AK330" s="28"/>
      <c r="AL330" s="28"/>
      <c r="AM330" s="28"/>
      <c r="AN330" s="28"/>
      <c r="AO330" s="28"/>
      <c r="AP330" s="28"/>
      <c r="AQ330" s="28"/>
      <c r="AR330" s="28"/>
      <c r="AS330" s="28"/>
      <c r="AT330" s="28"/>
      <c r="AW330" s="37">
        <v>19424.25</v>
      </c>
      <c r="AX330">
        <v>30</v>
      </c>
      <c r="AY330">
        <v>2</v>
      </c>
      <c r="AZ330">
        <v>52</v>
      </c>
      <c r="BA330">
        <v>1</v>
      </c>
    </row>
    <row r="331" spans="15:53" hidden="1">
      <c r="O331" s="28"/>
      <c r="P331" s="28"/>
      <c r="Q331" s="28"/>
      <c r="R331" s="28"/>
      <c r="S331" s="28"/>
      <c r="T331" s="28"/>
      <c r="U331" s="28"/>
      <c r="V331" s="28"/>
      <c r="W331" s="28"/>
      <c r="X331" s="28"/>
      <c r="Y331" s="28"/>
      <c r="Z331" s="28"/>
      <c r="AA331" s="28"/>
      <c r="AB331" s="28"/>
      <c r="AC331" s="28"/>
      <c r="AD331" s="28"/>
      <c r="AE331" s="28"/>
      <c r="AF331" s="28"/>
      <c r="AG331" s="28"/>
      <c r="AH331" s="28"/>
      <c r="AI331" s="28"/>
      <c r="AJ331" s="28"/>
      <c r="AK331" s="28"/>
      <c r="AL331" s="28"/>
      <c r="AM331" s="28"/>
      <c r="AN331" s="28"/>
      <c r="AO331" s="28"/>
      <c r="AP331" s="28"/>
      <c r="AQ331" s="28"/>
      <c r="AR331" s="28"/>
      <c r="AS331" s="28"/>
      <c r="AT331" s="28"/>
      <c r="AW331" s="37">
        <v>19454.458333333332</v>
      </c>
      <c r="AX331">
        <v>30</v>
      </c>
      <c r="AY331">
        <v>2</v>
      </c>
      <c r="AZ331">
        <v>53</v>
      </c>
      <c r="BA331">
        <v>9</v>
      </c>
    </row>
    <row r="332" spans="15:53" hidden="1">
      <c r="O332" s="28"/>
      <c r="P332" s="28"/>
      <c r="Q332" s="28"/>
      <c r="R332" s="28"/>
      <c r="S332" s="28"/>
      <c r="T332" s="28"/>
      <c r="U332" s="28"/>
      <c r="V332" s="28"/>
      <c r="W332" s="28"/>
      <c r="X332" s="28"/>
      <c r="Y332" s="28"/>
      <c r="Z332" s="28"/>
      <c r="AA332" s="28"/>
      <c r="AB332" s="28"/>
      <c r="AC332" s="28"/>
      <c r="AD332" s="28"/>
      <c r="AE332" s="28"/>
      <c r="AF332" s="28"/>
      <c r="AG332" s="28"/>
      <c r="AH332" s="28"/>
      <c r="AI332" s="28"/>
      <c r="AJ332" s="28"/>
      <c r="AK332" s="28"/>
      <c r="AL332" s="28"/>
      <c r="AM332" s="28"/>
      <c r="AN332" s="28"/>
      <c r="AO332" s="28"/>
      <c r="AP332" s="28"/>
      <c r="AQ332" s="28"/>
      <c r="AR332" s="28"/>
      <c r="AS332" s="28"/>
      <c r="AT332" s="28"/>
      <c r="AW332" s="37">
        <v>19485.208333333332</v>
      </c>
      <c r="AX332">
        <v>30</v>
      </c>
      <c r="AY332">
        <v>2</v>
      </c>
      <c r="AZ332">
        <v>54</v>
      </c>
      <c r="BA332">
        <v>8</v>
      </c>
    </row>
    <row r="333" spans="15:53" hidden="1">
      <c r="O333" s="28"/>
      <c r="P333" s="28"/>
      <c r="Q333" s="28"/>
      <c r="R333" s="28"/>
      <c r="S333" s="28"/>
      <c r="T333" s="28"/>
      <c r="U333" s="28"/>
      <c r="V333" s="28"/>
      <c r="W333" s="28"/>
      <c r="X333" s="28"/>
      <c r="Y333" s="28"/>
      <c r="Z333" s="28"/>
      <c r="AA333" s="28"/>
      <c r="AB333" s="28"/>
      <c r="AC333" s="28"/>
      <c r="AD333" s="28"/>
      <c r="AE333" s="28"/>
      <c r="AF333" s="28"/>
      <c r="AG333" s="28"/>
      <c r="AH333" s="28"/>
      <c r="AI333" s="28"/>
      <c r="AJ333" s="28"/>
      <c r="AK333" s="28"/>
      <c r="AL333" s="28"/>
      <c r="AM333" s="28"/>
      <c r="AN333" s="28"/>
      <c r="AO333" s="28"/>
      <c r="AP333" s="28"/>
      <c r="AQ333" s="28"/>
      <c r="AR333" s="28"/>
      <c r="AS333" s="28"/>
      <c r="AT333" s="28"/>
      <c r="AW333" s="37">
        <v>19516.375</v>
      </c>
      <c r="AX333">
        <v>30</v>
      </c>
      <c r="AY333">
        <v>2</v>
      </c>
      <c r="AZ333">
        <v>55</v>
      </c>
      <c r="BA333">
        <v>7</v>
      </c>
    </row>
    <row r="334" spans="15:53" hidden="1">
      <c r="O334" s="28"/>
      <c r="P334" s="28"/>
      <c r="Q334" s="28"/>
      <c r="R334" s="28"/>
      <c r="S334" s="28"/>
      <c r="T334" s="28"/>
      <c r="U334" s="28"/>
      <c r="V334" s="28"/>
      <c r="W334" s="28"/>
      <c r="X334" s="28"/>
      <c r="Y334" s="28"/>
      <c r="Z334" s="28"/>
      <c r="AA334" s="28"/>
      <c r="AB334" s="28"/>
      <c r="AC334" s="28"/>
      <c r="AD334" s="28"/>
      <c r="AE334" s="28"/>
      <c r="AF334" s="28"/>
      <c r="AG334" s="28"/>
      <c r="AH334" s="28"/>
      <c r="AI334" s="28"/>
      <c r="AJ334" s="28"/>
      <c r="AK334" s="28"/>
      <c r="AL334" s="28"/>
      <c r="AM334" s="28"/>
      <c r="AN334" s="28"/>
      <c r="AO334" s="28"/>
      <c r="AP334" s="28"/>
      <c r="AQ334" s="28"/>
      <c r="AR334" s="28"/>
      <c r="AS334" s="28"/>
      <c r="AT334" s="28"/>
      <c r="AW334" s="37">
        <v>19547.833333333332</v>
      </c>
      <c r="AX334">
        <v>30</v>
      </c>
      <c r="AY334">
        <v>2</v>
      </c>
      <c r="AZ334">
        <v>56</v>
      </c>
      <c r="BA334">
        <v>6</v>
      </c>
    </row>
    <row r="335" spans="15:53" hidden="1">
      <c r="O335" s="28"/>
      <c r="P335" s="28"/>
      <c r="Q335" s="28"/>
      <c r="R335" s="28"/>
      <c r="S335" s="28"/>
      <c r="T335" s="28"/>
      <c r="U335" s="28"/>
      <c r="V335" s="28"/>
      <c r="W335" s="28"/>
      <c r="X335" s="28"/>
      <c r="Y335" s="28"/>
      <c r="Z335" s="28"/>
      <c r="AA335" s="28"/>
      <c r="AB335" s="28"/>
      <c r="AC335" s="28"/>
      <c r="AD335" s="28"/>
      <c r="AE335" s="28"/>
      <c r="AF335" s="28"/>
      <c r="AG335" s="28"/>
      <c r="AH335" s="28"/>
      <c r="AI335" s="28"/>
      <c r="AJ335" s="28"/>
      <c r="AK335" s="28"/>
      <c r="AL335" s="28"/>
      <c r="AM335" s="28"/>
      <c r="AN335" s="28"/>
      <c r="AO335" s="28"/>
      <c r="AP335" s="28"/>
      <c r="AQ335" s="28"/>
      <c r="AR335" s="28"/>
      <c r="AS335" s="28"/>
      <c r="AT335" s="28"/>
      <c r="AW335" s="37">
        <v>19579.208333333332</v>
      </c>
      <c r="AX335">
        <v>30</v>
      </c>
      <c r="AY335">
        <v>2</v>
      </c>
      <c r="AZ335">
        <v>57</v>
      </c>
      <c r="BA335">
        <v>5</v>
      </c>
    </row>
    <row r="336" spans="15:53" hidden="1">
      <c r="O336" s="28"/>
      <c r="P336" s="28"/>
      <c r="Q336" s="28"/>
      <c r="R336" s="28"/>
      <c r="S336" s="28"/>
      <c r="T336" s="28"/>
      <c r="U336" s="28"/>
      <c r="V336" s="28"/>
      <c r="W336" s="28"/>
      <c r="X336" s="28"/>
      <c r="Y336" s="28"/>
      <c r="Z336" s="28"/>
      <c r="AA336" s="28"/>
      <c r="AB336" s="28"/>
      <c r="AC336" s="28"/>
      <c r="AD336" s="28"/>
      <c r="AE336" s="28"/>
      <c r="AF336" s="28"/>
      <c r="AG336" s="28"/>
      <c r="AH336" s="28"/>
      <c r="AI336" s="28"/>
      <c r="AJ336" s="28"/>
      <c r="AK336" s="28"/>
      <c r="AL336" s="28"/>
      <c r="AM336" s="28"/>
      <c r="AN336" s="28"/>
      <c r="AO336" s="28"/>
      <c r="AP336" s="28"/>
      <c r="AQ336" s="28"/>
      <c r="AR336" s="28"/>
      <c r="AS336" s="28"/>
      <c r="AT336" s="28"/>
      <c r="AW336" s="37">
        <v>19610.333333333332</v>
      </c>
      <c r="AX336">
        <v>30</v>
      </c>
      <c r="AY336">
        <v>2</v>
      </c>
      <c r="AZ336">
        <v>58</v>
      </c>
      <c r="BA336">
        <v>4</v>
      </c>
    </row>
    <row r="337" spans="15:53" hidden="1">
      <c r="O337" s="28"/>
      <c r="P337" s="28"/>
      <c r="Q337" s="28"/>
      <c r="R337" s="28"/>
      <c r="S337" s="28"/>
      <c r="T337" s="28"/>
      <c r="U337" s="28"/>
      <c r="V337" s="28"/>
      <c r="W337" s="28"/>
      <c r="X337" s="28"/>
      <c r="Y337" s="28"/>
      <c r="Z337" s="28"/>
      <c r="AA337" s="28"/>
      <c r="AB337" s="28"/>
      <c r="AC337" s="28"/>
      <c r="AD337" s="28"/>
      <c r="AE337" s="28"/>
      <c r="AF337" s="28"/>
      <c r="AG337" s="28"/>
      <c r="AH337" s="28"/>
      <c r="AI337" s="28"/>
      <c r="AJ337" s="28"/>
      <c r="AK337" s="28"/>
      <c r="AL337" s="28"/>
      <c r="AM337" s="28"/>
      <c r="AN337" s="28"/>
      <c r="AO337" s="28"/>
      <c r="AP337" s="28"/>
      <c r="AQ337" s="28"/>
      <c r="AR337" s="28"/>
      <c r="AS337" s="28"/>
      <c r="AT337" s="28"/>
      <c r="AW337" s="37">
        <v>19640.958333333332</v>
      </c>
      <c r="AX337">
        <v>30</v>
      </c>
      <c r="AY337">
        <v>2</v>
      </c>
      <c r="AZ337">
        <v>59</v>
      </c>
      <c r="BA337">
        <v>3</v>
      </c>
    </row>
    <row r="338" spans="15:53" hidden="1">
      <c r="O338" s="28"/>
      <c r="P338" s="28"/>
      <c r="Q338" s="28"/>
      <c r="R338" s="28"/>
      <c r="S338" s="28"/>
      <c r="T338" s="28"/>
      <c r="U338" s="28"/>
      <c r="V338" s="28"/>
      <c r="W338" s="28"/>
      <c r="X338" s="28"/>
      <c r="Y338" s="28"/>
      <c r="Z338" s="28"/>
      <c r="AA338" s="28"/>
      <c r="AB338" s="28"/>
      <c r="AC338" s="28"/>
      <c r="AD338" s="28"/>
      <c r="AE338" s="28"/>
      <c r="AF338" s="28"/>
      <c r="AG338" s="28"/>
      <c r="AH338" s="28"/>
      <c r="AI338" s="28"/>
      <c r="AJ338" s="28"/>
      <c r="AK338" s="28"/>
      <c r="AL338" s="28"/>
      <c r="AM338" s="28"/>
      <c r="AN338" s="28"/>
      <c r="AO338" s="28"/>
      <c r="AP338" s="28"/>
      <c r="AQ338" s="28"/>
      <c r="AR338" s="28"/>
      <c r="AS338" s="28"/>
      <c r="AT338" s="28"/>
      <c r="AW338" s="37">
        <v>19671.083333333332</v>
      </c>
      <c r="AX338">
        <v>30</v>
      </c>
      <c r="AY338">
        <v>2</v>
      </c>
      <c r="AZ338">
        <v>60</v>
      </c>
      <c r="BA338">
        <v>2</v>
      </c>
    </row>
    <row r="339" spans="15:53" hidden="1">
      <c r="O339" s="28"/>
      <c r="P339" s="28"/>
      <c r="Q339" s="28"/>
      <c r="R339" s="28"/>
      <c r="S339" s="28"/>
      <c r="T339" s="28"/>
      <c r="U339" s="28"/>
      <c r="V339" s="28"/>
      <c r="W339" s="28"/>
      <c r="X339" s="28"/>
      <c r="Y339" s="28"/>
      <c r="Z339" s="28"/>
      <c r="AA339" s="28"/>
      <c r="AB339" s="28"/>
      <c r="AC339" s="28"/>
      <c r="AD339" s="28"/>
      <c r="AE339" s="28"/>
      <c r="AF339" s="28"/>
      <c r="AG339" s="28"/>
      <c r="AH339" s="28"/>
      <c r="AI339" s="28"/>
      <c r="AJ339" s="28"/>
      <c r="AK339" s="28"/>
      <c r="AL339" s="28"/>
      <c r="AM339" s="28"/>
      <c r="AN339" s="28"/>
      <c r="AO339" s="28"/>
      <c r="AP339" s="28"/>
      <c r="AQ339" s="28"/>
      <c r="AR339" s="28"/>
      <c r="AS339" s="28"/>
      <c r="AT339" s="28"/>
      <c r="AW339" s="37">
        <v>19700.791666666668</v>
      </c>
      <c r="AX339">
        <v>30</v>
      </c>
      <c r="AY339">
        <v>2</v>
      </c>
      <c r="AZ339">
        <v>1</v>
      </c>
      <c r="BA339">
        <v>1</v>
      </c>
    </row>
    <row r="340" spans="15:53" hidden="1">
      <c r="O340" s="28"/>
      <c r="P340" s="28"/>
      <c r="Q340" s="28"/>
      <c r="R340" s="28"/>
      <c r="S340" s="28"/>
      <c r="T340" s="28"/>
      <c r="U340" s="28"/>
      <c r="V340" s="28"/>
      <c r="W340" s="28"/>
      <c r="X340" s="28"/>
      <c r="Y340" s="28"/>
      <c r="Z340" s="28"/>
      <c r="AA340" s="28"/>
      <c r="AB340" s="28"/>
      <c r="AC340" s="28"/>
      <c r="AD340" s="28"/>
      <c r="AE340" s="28"/>
      <c r="AF340" s="28"/>
      <c r="AG340" s="28"/>
      <c r="AH340" s="28"/>
      <c r="AI340" s="28"/>
      <c r="AJ340" s="28"/>
      <c r="AK340" s="28"/>
      <c r="AL340" s="28"/>
      <c r="AM340" s="28"/>
      <c r="AN340" s="28"/>
      <c r="AO340" s="28"/>
      <c r="AP340" s="28"/>
      <c r="AQ340" s="28"/>
      <c r="AR340" s="28"/>
      <c r="AS340" s="28"/>
      <c r="AT340" s="28"/>
      <c r="AW340" s="37">
        <v>19730.25</v>
      </c>
      <c r="AX340">
        <v>30</v>
      </c>
      <c r="AY340">
        <v>2</v>
      </c>
      <c r="AZ340">
        <v>2</v>
      </c>
      <c r="BA340">
        <v>9</v>
      </c>
    </row>
    <row r="341" spans="15:53" hidden="1">
      <c r="O341" s="28"/>
      <c r="P341" s="28"/>
      <c r="Q341" s="28"/>
      <c r="R341" s="28"/>
      <c r="S341" s="28"/>
      <c r="T341" s="28"/>
      <c r="U341" s="28"/>
      <c r="V341" s="28"/>
      <c r="W341" s="28"/>
      <c r="X341" s="28"/>
      <c r="Y341" s="28"/>
      <c r="Z341" s="28"/>
      <c r="AA341" s="28"/>
      <c r="AB341" s="28"/>
      <c r="AC341" s="28"/>
      <c r="AD341" s="28"/>
      <c r="AE341" s="28"/>
      <c r="AF341" s="28"/>
      <c r="AG341" s="28"/>
      <c r="AH341" s="28"/>
      <c r="AI341" s="28"/>
      <c r="AJ341" s="28"/>
      <c r="AK341" s="28"/>
      <c r="AL341" s="28"/>
      <c r="AM341" s="28"/>
      <c r="AN341" s="28"/>
      <c r="AO341" s="28"/>
      <c r="AP341" s="28"/>
      <c r="AQ341" s="28"/>
      <c r="AR341" s="28"/>
      <c r="AS341" s="28"/>
      <c r="AT341" s="28"/>
      <c r="AW341" s="37">
        <v>19759.75</v>
      </c>
      <c r="AX341">
        <v>31</v>
      </c>
      <c r="AY341">
        <v>1</v>
      </c>
      <c r="AZ341">
        <v>3</v>
      </c>
      <c r="BA341">
        <v>8</v>
      </c>
    </row>
    <row r="342" spans="15:53" hidden="1">
      <c r="O342" s="28"/>
      <c r="P342" s="28"/>
      <c r="Q342" s="28"/>
      <c r="R342" s="28"/>
      <c r="S342" s="28"/>
      <c r="T342" s="28"/>
      <c r="U342" s="28"/>
      <c r="V342" s="28"/>
      <c r="W342" s="28"/>
      <c r="X342" s="28"/>
      <c r="Y342" s="28"/>
      <c r="Z342" s="28"/>
      <c r="AA342" s="28"/>
      <c r="AB342" s="28"/>
      <c r="AC342" s="28"/>
      <c r="AD342" s="28"/>
      <c r="AE342" s="28"/>
      <c r="AF342" s="28"/>
      <c r="AG342" s="28"/>
      <c r="AH342" s="28"/>
      <c r="AI342" s="28"/>
      <c r="AJ342" s="28"/>
      <c r="AK342" s="28"/>
      <c r="AL342" s="28"/>
      <c r="AM342" s="28"/>
      <c r="AN342" s="28"/>
      <c r="AO342" s="28"/>
      <c r="AP342" s="28"/>
      <c r="AQ342" s="28"/>
      <c r="AR342" s="28"/>
      <c r="AS342" s="28"/>
      <c r="AT342" s="28"/>
      <c r="AW342" s="37">
        <v>19789.5</v>
      </c>
      <c r="AX342">
        <v>31</v>
      </c>
      <c r="AY342">
        <v>1</v>
      </c>
      <c r="AZ342">
        <v>4</v>
      </c>
      <c r="BA342">
        <v>7</v>
      </c>
    </row>
    <row r="343" spans="15:53" hidden="1">
      <c r="O343" s="28"/>
      <c r="P343" s="28"/>
      <c r="Q343" s="28"/>
      <c r="R343" s="28"/>
      <c r="S343" s="28"/>
      <c r="T343" s="28"/>
      <c r="U343" s="28"/>
      <c r="V343" s="28"/>
      <c r="W343" s="28"/>
      <c r="X343" s="28"/>
      <c r="Y343" s="28"/>
      <c r="Z343" s="28"/>
      <c r="AA343" s="28"/>
      <c r="AB343" s="28"/>
      <c r="AC343" s="28"/>
      <c r="AD343" s="28"/>
      <c r="AE343" s="28"/>
      <c r="AF343" s="28"/>
      <c r="AG343" s="28"/>
      <c r="AH343" s="28"/>
      <c r="AI343" s="28"/>
      <c r="AJ343" s="28"/>
      <c r="AK343" s="28"/>
      <c r="AL343" s="28"/>
      <c r="AM343" s="28"/>
      <c r="AN343" s="28"/>
      <c r="AO343" s="28"/>
      <c r="AP343" s="28"/>
      <c r="AQ343" s="28"/>
      <c r="AR343" s="28"/>
      <c r="AS343" s="28"/>
      <c r="AT343" s="28"/>
      <c r="AW343" s="37">
        <v>19819.708333333332</v>
      </c>
      <c r="AX343">
        <v>31</v>
      </c>
      <c r="AY343">
        <v>1</v>
      </c>
      <c r="AZ343">
        <v>5</v>
      </c>
      <c r="BA343">
        <v>6</v>
      </c>
    </row>
    <row r="344" spans="15:53" hidden="1">
      <c r="O344" s="28"/>
      <c r="P344" s="28"/>
      <c r="Q344" s="28"/>
      <c r="R344" s="28"/>
      <c r="S344" s="28"/>
      <c r="T344" s="28"/>
      <c r="U344" s="28"/>
      <c r="V344" s="28"/>
      <c r="W344" s="28"/>
      <c r="X344" s="28"/>
      <c r="Y344" s="28"/>
      <c r="Z344" s="28"/>
      <c r="AA344" s="28"/>
      <c r="AB344" s="28"/>
      <c r="AC344" s="28"/>
      <c r="AD344" s="28"/>
      <c r="AE344" s="28"/>
      <c r="AF344" s="28"/>
      <c r="AG344" s="28"/>
      <c r="AH344" s="28"/>
      <c r="AI344" s="28"/>
      <c r="AJ344" s="28"/>
      <c r="AK344" s="28"/>
      <c r="AL344" s="28"/>
      <c r="AM344" s="28"/>
      <c r="AN344" s="28"/>
      <c r="AO344" s="28"/>
      <c r="AP344" s="28"/>
      <c r="AQ344" s="28"/>
      <c r="AR344" s="28"/>
      <c r="AS344" s="28"/>
      <c r="AT344" s="28"/>
      <c r="AW344" s="37">
        <v>19850.458333333332</v>
      </c>
      <c r="AX344">
        <v>31</v>
      </c>
      <c r="AY344">
        <v>1</v>
      </c>
      <c r="AZ344">
        <v>6</v>
      </c>
      <c r="BA344">
        <v>5</v>
      </c>
    </row>
    <row r="345" spans="15:53" hidden="1">
      <c r="O345" s="28"/>
      <c r="P345" s="28"/>
      <c r="Q345" s="28"/>
      <c r="R345" s="28"/>
      <c r="S345" s="28"/>
      <c r="T345" s="28"/>
      <c r="U345" s="28"/>
      <c r="V345" s="28"/>
      <c r="W345" s="28"/>
      <c r="X345" s="28"/>
      <c r="Y345" s="28"/>
      <c r="Z345" s="28"/>
      <c r="AA345" s="28"/>
      <c r="AB345" s="28"/>
      <c r="AC345" s="28"/>
      <c r="AD345" s="28"/>
      <c r="AE345" s="28"/>
      <c r="AF345" s="28"/>
      <c r="AG345" s="28"/>
      <c r="AH345" s="28"/>
      <c r="AI345" s="28"/>
      <c r="AJ345" s="28"/>
      <c r="AK345" s="28"/>
      <c r="AL345" s="28"/>
      <c r="AM345" s="28"/>
      <c r="AN345" s="28"/>
      <c r="AO345" s="28"/>
      <c r="AP345" s="28"/>
      <c r="AQ345" s="28"/>
      <c r="AR345" s="28"/>
      <c r="AS345" s="28"/>
      <c r="AT345" s="28"/>
      <c r="AW345" s="37">
        <v>19881.625</v>
      </c>
      <c r="AX345">
        <v>31</v>
      </c>
      <c r="AY345">
        <v>1</v>
      </c>
      <c r="AZ345">
        <v>7</v>
      </c>
      <c r="BA345">
        <v>4</v>
      </c>
    </row>
    <row r="346" spans="15:53" hidden="1">
      <c r="O346" s="28"/>
      <c r="P346" s="28"/>
      <c r="Q346" s="28"/>
      <c r="R346" s="28"/>
      <c r="S346" s="28"/>
      <c r="T346" s="28"/>
      <c r="U346" s="28"/>
      <c r="V346" s="28"/>
      <c r="W346" s="28"/>
      <c r="X346" s="28"/>
      <c r="Y346" s="28"/>
      <c r="Z346" s="28"/>
      <c r="AA346" s="28"/>
      <c r="AB346" s="28"/>
      <c r="AC346" s="28"/>
      <c r="AD346" s="28"/>
      <c r="AE346" s="28"/>
      <c r="AF346" s="28"/>
      <c r="AG346" s="28"/>
      <c r="AH346" s="28"/>
      <c r="AI346" s="28"/>
      <c r="AJ346" s="28"/>
      <c r="AK346" s="28"/>
      <c r="AL346" s="28"/>
      <c r="AM346" s="28"/>
      <c r="AN346" s="28"/>
      <c r="AO346" s="28"/>
      <c r="AP346" s="28"/>
      <c r="AQ346" s="28"/>
      <c r="AR346" s="28"/>
      <c r="AS346" s="28"/>
      <c r="AT346" s="28"/>
      <c r="AW346" s="37">
        <v>19913.041666666668</v>
      </c>
      <c r="AX346">
        <v>31</v>
      </c>
      <c r="AY346">
        <v>1</v>
      </c>
      <c r="AZ346">
        <v>8</v>
      </c>
      <c r="BA346">
        <v>3</v>
      </c>
    </row>
    <row r="347" spans="15:53" hidden="1">
      <c r="O347" s="28"/>
      <c r="P347" s="28"/>
      <c r="Q347" s="28"/>
      <c r="R347" s="28"/>
      <c r="S347" s="28"/>
      <c r="T347" s="28"/>
      <c r="U347" s="28"/>
      <c r="V347" s="28"/>
      <c r="W347" s="28"/>
      <c r="X347" s="28"/>
      <c r="Y347" s="28"/>
      <c r="Z347" s="28"/>
      <c r="AA347" s="28"/>
      <c r="AB347" s="28"/>
      <c r="AC347" s="28"/>
      <c r="AD347" s="28"/>
      <c r="AE347" s="28"/>
      <c r="AF347" s="28"/>
      <c r="AG347" s="28"/>
      <c r="AH347" s="28"/>
      <c r="AI347" s="28"/>
      <c r="AJ347" s="28"/>
      <c r="AK347" s="28"/>
      <c r="AL347" s="28"/>
      <c r="AM347" s="28"/>
      <c r="AN347" s="28"/>
      <c r="AO347" s="28"/>
      <c r="AP347" s="28"/>
      <c r="AQ347" s="28"/>
      <c r="AR347" s="28"/>
      <c r="AS347" s="28"/>
      <c r="AT347" s="28"/>
      <c r="AW347" s="37">
        <v>19944.458333333332</v>
      </c>
      <c r="AX347">
        <v>31</v>
      </c>
      <c r="AY347">
        <v>1</v>
      </c>
      <c r="AZ347">
        <v>9</v>
      </c>
      <c r="BA347">
        <v>2</v>
      </c>
    </row>
    <row r="348" spans="15:53" hidden="1">
      <c r="O348" s="28"/>
      <c r="P348" s="28"/>
      <c r="Q348" s="28"/>
      <c r="R348" s="28"/>
      <c r="S348" s="28"/>
      <c r="T348" s="28"/>
      <c r="U348" s="28"/>
      <c r="V348" s="28"/>
      <c r="W348" s="28"/>
      <c r="X348" s="28"/>
      <c r="Y348" s="28"/>
      <c r="Z348" s="28"/>
      <c r="AA348" s="28"/>
      <c r="AB348" s="28"/>
      <c r="AC348" s="28"/>
      <c r="AD348" s="28"/>
      <c r="AE348" s="28"/>
      <c r="AF348" s="28"/>
      <c r="AG348" s="28"/>
      <c r="AH348" s="28"/>
      <c r="AI348" s="28"/>
      <c r="AJ348" s="28"/>
      <c r="AK348" s="28"/>
      <c r="AL348" s="28"/>
      <c r="AM348" s="28"/>
      <c r="AN348" s="28"/>
      <c r="AO348" s="28"/>
      <c r="AP348" s="28"/>
      <c r="AQ348" s="28"/>
      <c r="AR348" s="28"/>
      <c r="AS348" s="28"/>
      <c r="AT348" s="28"/>
      <c r="AW348" s="37">
        <v>19975.583333333332</v>
      </c>
      <c r="AX348">
        <v>31</v>
      </c>
      <c r="AY348">
        <v>1</v>
      </c>
      <c r="AZ348">
        <v>10</v>
      </c>
      <c r="BA348">
        <v>1</v>
      </c>
    </row>
    <row r="349" spans="15:53" hidden="1">
      <c r="O349" s="28"/>
      <c r="P349" s="28"/>
      <c r="Q349" s="28"/>
      <c r="R349" s="28"/>
      <c r="S349" s="28"/>
      <c r="T349" s="28"/>
      <c r="U349" s="28"/>
      <c r="V349" s="28"/>
      <c r="W349" s="28"/>
      <c r="X349" s="28"/>
      <c r="Y349" s="28"/>
      <c r="Z349" s="28"/>
      <c r="AA349" s="28"/>
      <c r="AB349" s="28"/>
      <c r="AC349" s="28"/>
      <c r="AD349" s="28"/>
      <c r="AE349" s="28"/>
      <c r="AF349" s="28"/>
      <c r="AG349" s="28"/>
      <c r="AH349" s="28"/>
      <c r="AI349" s="28"/>
      <c r="AJ349" s="28"/>
      <c r="AK349" s="28"/>
      <c r="AL349" s="28"/>
      <c r="AM349" s="28"/>
      <c r="AN349" s="28"/>
      <c r="AO349" s="28"/>
      <c r="AP349" s="28"/>
      <c r="AQ349" s="28"/>
      <c r="AR349" s="28"/>
      <c r="AS349" s="28"/>
      <c r="AT349" s="28"/>
      <c r="AW349" s="37">
        <v>20006.208333333332</v>
      </c>
      <c r="AX349">
        <v>31</v>
      </c>
      <c r="AY349">
        <v>1</v>
      </c>
      <c r="AZ349">
        <v>11</v>
      </c>
      <c r="BA349">
        <v>9</v>
      </c>
    </row>
    <row r="350" spans="15:53" hidden="1">
      <c r="O350" s="28"/>
      <c r="P350" s="28"/>
      <c r="Q350" s="28"/>
      <c r="R350" s="28"/>
      <c r="S350" s="28"/>
      <c r="T350" s="28"/>
      <c r="U350" s="28"/>
      <c r="V350" s="28"/>
      <c r="W350" s="28"/>
      <c r="X350" s="28"/>
      <c r="Y350" s="28"/>
      <c r="Z350" s="28"/>
      <c r="AA350" s="28"/>
      <c r="AB350" s="28"/>
      <c r="AC350" s="28"/>
      <c r="AD350" s="28"/>
      <c r="AE350" s="28"/>
      <c r="AF350" s="28"/>
      <c r="AG350" s="28"/>
      <c r="AH350" s="28"/>
      <c r="AI350" s="28"/>
      <c r="AJ350" s="28"/>
      <c r="AK350" s="28"/>
      <c r="AL350" s="28"/>
      <c r="AM350" s="28"/>
      <c r="AN350" s="28"/>
      <c r="AO350" s="28"/>
      <c r="AP350" s="28"/>
      <c r="AQ350" s="28"/>
      <c r="AR350" s="28"/>
      <c r="AS350" s="28"/>
      <c r="AT350" s="28"/>
      <c r="AW350" s="37">
        <v>20036.333333333332</v>
      </c>
      <c r="AX350">
        <v>31</v>
      </c>
      <c r="AY350">
        <v>1</v>
      </c>
      <c r="AZ350">
        <v>12</v>
      </c>
      <c r="BA350">
        <v>8</v>
      </c>
    </row>
    <row r="351" spans="15:53" hidden="1">
      <c r="O351" s="28"/>
      <c r="P351" s="28"/>
      <c r="Q351" s="28"/>
      <c r="R351" s="28"/>
      <c r="S351" s="28"/>
      <c r="T351" s="28"/>
      <c r="U351" s="28"/>
      <c r="V351" s="28"/>
      <c r="W351" s="28"/>
      <c r="X351" s="28"/>
      <c r="Y351" s="28"/>
      <c r="Z351" s="28"/>
      <c r="AA351" s="28"/>
      <c r="AB351" s="28"/>
      <c r="AC351" s="28"/>
      <c r="AD351" s="28"/>
      <c r="AE351" s="28"/>
      <c r="AF351" s="28"/>
      <c r="AG351" s="28"/>
      <c r="AH351" s="28"/>
      <c r="AI351" s="28"/>
      <c r="AJ351" s="28"/>
      <c r="AK351" s="28"/>
      <c r="AL351" s="28"/>
      <c r="AM351" s="28"/>
      <c r="AN351" s="28"/>
      <c r="AO351" s="28"/>
      <c r="AP351" s="28"/>
      <c r="AQ351" s="28"/>
      <c r="AR351" s="28"/>
      <c r="AS351" s="28"/>
      <c r="AT351" s="28"/>
      <c r="AW351" s="37">
        <v>20066</v>
      </c>
      <c r="AX351">
        <v>31</v>
      </c>
      <c r="AY351">
        <v>1</v>
      </c>
      <c r="AZ351">
        <v>13</v>
      </c>
      <c r="BA351">
        <v>7</v>
      </c>
    </row>
    <row r="352" spans="15:53" hidden="1">
      <c r="O352" s="28"/>
      <c r="P352" s="28"/>
      <c r="Q352" s="28"/>
      <c r="R352" s="28"/>
      <c r="S352" s="28"/>
      <c r="T352" s="28"/>
      <c r="U352" s="28"/>
      <c r="V352" s="28"/>
      <c r="W352" s="28"/>
      <c r="X352" s="28"/>
      <c r="Y352" s="28"/>
      <c r="Z352" s="28"/>
      <c r="AA352" s="28"/>
      <c r="AB352" s="28"/>
      <c r="AC352" s="28"/>
      <c r="AD352" s="28"/>
      <c r="AE352" s="28"/>
      <c r="AF352" s="28"/>
      <c r="AG352" s="28"/>
      <c r="AH352" s="28"/>
      <c r="AI352" s="28"/>
      <c r="AJ352" s="28"/>
      <c r="AK352" s="28"/>
      <c r="AL352" s="28"/>
      <c r="AM352" s="28"/>
      <c r="AN352" s="28"/>
      <c r="AO352" s="28"/>
      <c r="AP352" s="28"/>
      <c r="AQ352" s="28"/>
      <c r="AR352" s="28"/>
      <c r="AS352" s="28"/>
      <c r="AT352" s="28"/>
      <c r="AW352" s="37">
        <v>20095.5</v>
      </c>
      <c r="AX352">
        <v>31</v>
      </c>
      <c r="AY352">
        <v>1</v>
      </c>
      <c r="AZ352">
        <v>14</v>
      </c>
      <c r="BA352">
        <v>6</v>
      </c>
    </row>
    <row r="353" spans="15:53" hidden="1">
      <c r="O353" s="28"/>
      <c r="P353" s="28"/>
      <c r="Q353" s="28"/>
      <c r="R353" s="28"/>
      <c r="S353" s="28"/>
      <c r="T353" s="28"/>
      <c r="U353" s="28"/>
      <c r="V353" s="28"/>
      <c r="W353" s="28"/>
      <c r="X353" s="28"/>
      <c r="Y353" s="28"/>
      <c r="Z353" s="28"/>
      <c r="AA353" s="28"/>
      <c r="AB353" s="28"/>
      <c r="AC353" s="28"/>
      <c r="AD353" s="28"/>
      <c r="AE353" s="28"/>
      <c r="AF353" s="28"/>
      <c r="AG353" s="28"/>
      <c r="AH353" s="28"/>
      <c r="AI353" s="28"/>
      <c r="AJ353" s="28"/>
      <c r="AK353" s="28"/>
      <c r="AL353" s="28"/>
      <c r="AM353" s="28"/>
      <c r="AN353" s="28"/>
      <c r="AO353" s="28"/>
      <c r="AP353" s="28"/>
      <c r="AQ353" s="28"/>
      <c r="AR353" s="28"/>
      <c r="AS353" s="28"/>
      <c r="AT353" s="28"/>
      <c r="AW353" s="37">
        <v>20124.958333333332</v>
      </c>
      <c r="AX353">
        <v>32</v>
      </c>
      <c r="AY353">
        <v>9</v>
      </c>
      <c r="AZ353">
        <v>15</v>
      </c>
      <c r="BA353">
        <v>5</v>
      </c>
    </row>
    <row r="354" spans="15:53" hidden="1">
      <c r="O354" s="28"/>
      <c r="P354" s="28"/>
      <c r="Q354" s="28"/>
      <c r="R354" s="28"/>
      <c r="S354" s="28"/>
      <c r="T354" s="28"/>
      <c r="U354" s="28"/>
      <c r="V354" s="28"/>
      <c r="W354" s="28"/>
      <c r="X354" s="28"/>
      <c r="Y354" s="28"/>
      <c r="Z354" s="28"/>
      <c r="AA354" s="28"/>
      <c r="AB354" s="28"/>
      <c r="AC354" s="28"/>
      <c r="AD354" s="28"/>
      <c r="AE354" s="28"/>
      <c r="AF354" s="28"/>
      <c r="AG354" s="28"/>
      <c r="AH354" s="28"/>
      <c r="AI354" s="28"/>
      <c r="AJ354" s="28"/>
      <c r="AK354" s="28"/>
      <c r="AL354" s="28"/>
      <c r="AM354" s="28"/>
      <c r="AN354" s="28"/>
      <c r="AO354" s="28"/>
      <c r="AP354" s="28"/>
      <c r="AQ354" s="28"/>
      <c r="AR354" s="28"/>
      <c r="AS354" s="28"/>
      <c r="AT354" s="28"/>
      <c r="AW354" s="37">
        <v>20154.75</v>
      </c>
      <c r="AX354">
        <v>32</v>
      </c>
      <c r="AY354">
        <v>9</v>
      </c>
      <c r="AZ354">
        <v>16</v>
      </c>
      <c r="BA354">
        <v>4</v>
      </c>
    </row>
    <row r="355" spans="15:53" hidden="1">
      <c r="O355" s="28"/>
      <c r="P355" s="28"/>
      <c r="Q355" s="28"/>
      <c r="R355" s="28"/>
      <c r="S355" s="28"/>
      <c r="T355" s="28"/>
      <c r="U355" s="28"/>
      <c r="V355" s="28"/>
      <c r="W355" s="28"/>
      <c r="X355" s="28"/>
      <c r="Y355" s="28"/>
      <c r="Z355" s="28"/>
      <c r="AA355" s="28"/>
      <c r="AB355" s="28"/>
      <c r="AC355" s="28"/>
      <c r="AD355" s="28"/>
      <c r="AE355" s="28"/>
      <c r="AF355" s="28"/>
      <c r="AG355" s="28"/>
      <c r="AH355" s="28"/>
      <c r="AI355" s="28"/>
      <c r="AJ355" s="28"/>
      <c r="AK355" s="28"/>
      <c r="AL355" s="28"/>
      <c r="AM355" s="28"/>
      <c r="AN355" s="28"/>
      <c r="AO355" s="28"/>
      <c r="AP355" s="28"/>
      <c r="AQ355" s="28"/>
      <c r="AR355" s="28"/>
      <c r="AS355" s="28"/>
      <c r="AT355" s="28"/>
      <c r="AW355" s="37">
        <v>20184.958333333332</v>
      </c>
      <c r="AX355">
        <v>32</v>
      </c>
      <c r="AY355">
        <v>9</v>
      </c>
      <c r="AZ355">
        <v>17</v>
      </c>
      <c r="BA355">
        <v>3</v>
      </c>
    </row>
    <row r="356" spans="15:53" hidden="1">
      <c r="O356" s="28"/>
      <c r="P356" s="28"/>
      <c r="Q356" s="28"/>
      <c r="R356" s="28"/>
      <c r="S356" s="28"/>
      <c r="T356" s="28"/>
      <c r="U356" s="28"/>
      <c r="V356" s="28"/>
      <c r="W356" s="28"/>
      <c r="X356" s="28"/>
      <c r="Y356" s="28"/>
      <c r="Z356" s="28"/>
      <c r="AA356" s="28"/>
      <c r="AB356" s="28"/>
      <c r="AC356" s="28"/>
      <c r="AD356" s="28"/>
      <c r="AE356" s="28"/>
      <c r="AF356" s="28"/>
      <c r="AG356" s="28"/>
      <c r="AH356" s="28"/>
      <c r="AI356" s="28"/>
      <c r="AJ356" s="28"/>
      <c r="AK356" s="28"/>
      <c r="AL356" s="28"/>
      <c r="AM356" s="28"/>
      <c r="AN356" s="28"/>
      <c r="AO356" s="28"/>
      <c r="AP356" s="28"/>
      <c r="AQ356" s="28"/>
      <c r="AR356" s="28"/>
      <c r="AS356" s="28"/>
      <c r="AT356" s="28"/>
      <c r="AW356" s="37">
        <v>20215.666666666668</v>
      </c>
      <c r="AX356">
        <v>32</v>
      </c>
      <c r="AY356">
        <v>9</v>
      </c>
      <c r="AZ356">
        <v>18</v>
      </c>
      <c r="BA356">
        <v>2</v>
      </c>
    </row>
    <row r="357" spans="15:53" hidden="1">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c r="AS357" s="28"/>
      <c r="AT357" s="28"/>
      <c r="AW357" s="37">
        <v>20246.875</v>
      </c>
      <c r="AX357">
        <v>32</v>
      </c>
      <c r="AY357">
        <v>9</v>
      </c>
      <c r="AZ357">
        <v>19</v>
      </c>
      <c r="BA357">
        <v>1</v>
      </c>
    </row>
    <row r="358" spans="15:53" hidden="1">
      <c r="O358" s="28"/>
      <c r="P358" s="28"/>
      <c r="Q358" s="28"/>
      <c r="R358" s="28"/>
      <c r="S358" s="28"/>
      <c r="T358" s="28"/>
      <c r="U358" s="28"/>
      <c r="V358" s="28"/>
      <c r="W358" s="28"/>
      <c r="X358" s="28"/>
      <c r="Y358" s="28"/>
      <c r="Z358" s="28"/>
      <c r="AA358" s="28"/>
      <c r="AB358" s="28"/>
      <c r="AC358" s="28"/>
      <c r="AD358" s="28"/>
      <c r="AE358" s="28"/>
      <c r="AF358" s="28"/>
      <c r="AG358" s="28"/>
      <c r="AH358" s="28"/>
      <c r="AI358" s="28"/>
      <c r="AJ358" s="28"/>
      <c r="AK358" s="28"/>
      <c r="AL358" s="28"/>
      <c r="AM358" s="28"/>
      <c r="AN358" s="28"/>
      <c r="AO358" s="28"/>
      <c r="AP358" s="28"/>
      <c r="AQ358" s="28"/>
      <c r="AR358" s="28"/>
      <c r="AS358" s="28"/>
      <c r="AT358" s="28"/>
      <c r="AW358" s="37">
        <v>20278.291666666668</v>
      </c>
      <c r="AX358">
        <v>32</v>
      </c>
      <c r="AY358">
        <v>9</v>
      </c>
      <c r="AZ358">
        <v>20</v>
      </c>
      <c r="BA358">
        <v>9</v>
      </c>
    </row>
    <row r="359" spans="15:53" hidden="1">
      <c r="O359" s="28"/>
      <c r="P359" s="28"/>
      <c r="Q359" s="28"/>
      <c r="R359" s="28"/>
      <c r="S359" s="28"/>
      <c r="T359" s="28"/>
      <c r="U359" s="28"/>
      <c r="V359" s="28"/>
      <c r="W359" s="28"/>
      <c r="X359" s="28"/>
      <c r="Y359" s="28"/>
      <c r="Z359" s="28"/>
      <c r="AA359" s="28"/>
      <c r="AB359" s="28"/>
      <c r="AC359" s="28"/>
      <c r="AD359" s="28"/>
      <c r="AE359" s="28"/>
      <c r="AF359" s="28"/>
      <c r="AG359" s="28"/>
      <c r="AH359" s="28"/>
      <c r="AI359" s="28"/>
      <c r="AJ359" s="28"/>
      <c r="AK359" s="28"/>
      <c r="AL359" s="28"/>
      <c r="AM359" s="28"/>
      <c r="AN359" s="28"/>
      <c r="AO359" s="28"/>
      <c r="AP359" s="28"/>
      <c r="AQ359" s="28"/>
      <c r="AR359" s="28"/>
      <c r="AS359" s="28"/>
      <c r="AT359" s="28"/>
      <c r="AW359" s="37">
        <v>20309.708333333332</v>
      </c>
      <c r="AX359">
        <v>32</v>
      </c>
      <c r="AY359">
        <v>9</v>
      </c>
      <c r="AZ359">
        <v>21</v>
      </c>
      <c r="BA359">
        <v>8</v>
      </c>
    </row>
    <row r="360" spans="15:53" hidden="1">
      <c r="O360" s="28"/>
      <c r="P360" s="28"/>
      <c r="Q360" s="28"/>
      <c r="R360" s="28"/>
      <c r="S360" s="28"/>
      <c r="T360" s="28"/>
      <c r="U360" s="28"/>
      <c r="V360" s="28"/>
      <c r="W360" s="28"/>
      <c r="X360" s="28"/>
      <c r="Y360" s="28"/>
      <c r="Z360" s="28"/>
      <c r="AA360" s="28"/>
      <c r="AB360" s="28"/>
      <c r="AC360" s="28"/>
      <c r="AD360" s="28"/>
      <c r="AE360" s="28"/>
      <c r="AF360" s="28"/>
      <c r="AG360" s="28"/>
      <c r="AH360" s="28"/>
      <c r="AI360" s="28"/>
      <c r="AJ360" s="28"/>
      <c r="AK360" s="28"/>
      <c r="AL360" s="28"/>
      <c r="AM360" s="28"/>
      <c r="AN360" s="28"/>
      <c r="AO360" s="28"/>
      <c r="AP360" s="28"/>
      <c r="AQ360" s="28"/>
      <c r="AR360" s="28"/>
      <c r="AS360" s="28"/>
      <c r="AT360" s="28"/>
      <c r="AW360" s="37">
        <v>20340.833333333332</v>
      </c>
      <c r="AX360">
        <v>32</v>
      </c>
      <c r="AY360">
        <v>9</v>
      </c>
      <c r="AZ360">
        <v>22</v>
      </c>
      <c r="BA360">
        <v>7</v>
      </c>
    </row>
    <row r="361" spans="15:53" hidden="1">
      <c r="O361" s="28"/>
      <c r="P361" s="28"/>
      <c r="Q361" s="28"/>
      <c r="R361" s="28"/>
      <c r="S361" s="28"/>
      <c r="T361" s="28"/>
      <c r="U361" s="28"/>
      <c r="V361" s="28"/>
      <c r="W361" s="28"/>
      <c r="X361" s="28"/>
      <c r="Y361" s="28"/>
      <c r="Z361" s="28"/>
      <c r="AA361" s="28"/>
      <c r="AB361" s="28"/>
      <c r="AC361" s="28"/>
      <c r="AD361" s="28"/>
      <c r="AE361" s="28"/>
      <c r="AF361" s="28"/>
      <c r="AG361" s="28"/>
      <c r="AH361" s="28"/>
      <c r="AI361" s="28"/>
      <c r="AJ361" s="28"/>
      <c r="AK361" s="28"/>
      <c r="AL361" s="28"/>
      <c r="AM361" s="28"/>
      <c r="AN361" s="28"/>
      <c r="AO361" s="28"/>
      <c r="AP361" s="28"/>
      <c r="AQ361" s="28"/>
      <c r="AR361" s="28"/>
      <c r="AS361" s="28"/>
      <c r="AT361" s="28"/>
      <c r="AW361" s="37">
        <v>20371.458333333332</v>
      </c>
      <c r="AX361">
        <v>32</v>
      </c>
      <c r="AY361">
        <v>9</v>
      </c>
      <c r="AZ361">
        <v>23</v>
      </c>
      <c r="BA361">
        <v>6</v>
      </c>
    </row>
    <row r="362" spans="15:53" hidden="1">
      <c r="O362" s="28"/>
      <c r="P362" s="28"/>
      <c r="Q362" s="28"/>
      <c r="R362" s="28"/>
      <c r="S362" s="28"/>
      <c r="T362" s="28"/>
      <c r="U362" s="28"/>
      <c r="V362" s="28"/>
      <c r="W362" s="28"/>
      <c r="X362" s="28"/>
      <c r="Y362" s="28"/>
      <c r="Z362" s="28"/>
      <c r="AA362" s="28"/>
      <c r="AB362" s="28"/>
      <c r="AC362" s="28"/>
      <c r="AD362" s="28"/>
      <c r="AE362" s="28"/>
      <c r="AF362" s="28"/>
      <c r="AG362" s="28"/>
      <c r="AH362" s="28"/>
      <c r="AI362" s="28"/>
      <c r="AJ362" s="28"/>
      <c r="AK362" s="28"/>
      <c r="AL362" s="28"/>
      <c r="AM362" s="28"/>
      <c r="AN362" s="28"/>
      <c r="AO362" s="28"/>
      <c r="AP362" s="28"/>
      <c r="AQ362" s="28"/>
      <c r="AR362" s="28"/>
      <c r="AS362" s="28"/>
      <c r="AT362" s="28"/>
      <c r="AW362" s="37">
        <v>20401.583333333332</v>
      </c>
      <c r="AX362">
        <v>32</v>
      </c>
      <c r="AY362">
        <v>9</v>
      </c>
      <c r="AZ362">
        <v>24</v>
      </c>
      <c r="BA362">
        <v>5</v>
      </c>
    </row>
    <row r="363" spans="15:53" hidden="1">
      <c r="O363" s="28"/>
      <c r="P363" s="28"/>
      <c r="Q363" s="28"/>
      <c r="R363" s="28"/>
      <c r="S363" s="28"/>
      <c r="T363" s="28"/>
      <c r="U363" s="28"/>
      <c r="V363" s="28"/>
      <c r="W363" s="28"/>
      <c r="X363" s="28"/>
      <c r="Y363" s="28"/>
      <c r="Z363" s="28"/>
      <c r="AA363" s="28"/>
      <c r="AB363" s="28"/>
      <c r="AC363" s="28"/>
      <c r="AD363" s="28"/>
      <c r="AE363" s="28"/>
      <c r="AF363" s="28"/>
      <c r="AG363" s="28"/>
      <c r="AH363" s="28"/>
      <c r="AI363" s="28"/>
      <c r="AJ363" s="28"/>
      <c r="AK363" s="28"/>
      <c r="AL363" s="28"/>
      <c r="AM363" s="28"/>
      <c r="AN363" s="28"/>
      <c r="AO363" s="28"/>
      <c r="AP363" s="28"/>
      <c r="AQ363" s="28"/>
      <c r="AR363" s="28"/>
      <c r="AS363" s="28"/>
      <c r="AT363" s="28"/>
      <c r="AW363" s="37">
        <v>20431.25</v>
      </c>
      <c r="AX363">
        <v>32</v>
      </c>
      <c r="AY363">
        <v>9</v>
      </c>
      <c r="AZ363">
        <v>25</v>
      </c>
      <c r="BA363">
        <v>4</v>
      </c>
    </row>
    <row r="364" spans="15:53" hidden="1">
      <c r="O364" s="28"/>
      <c r="P364" s="28"/>
      <c r="Q364" s="28"/>
      <c r="R364" s="28"/>
      <c r="S364" s="28"/>
      <c r="T364" s="28"/>
      <c r="U364" s="28"/>
      <c r="V364" s="28"/>
      <c r="W364" s="28"/>
      <c r="X364" s="28"/>
      <c r="Y364" s="28"/>
      <c r="Z364" s="28"/>
      <c r="AA364" s="28"/>
      <c r="AB364" s="28"/>
      <c r="AC364" s="28"/>
      <c r="AD364" s="28"/>
      <c r="AE364" s="28"/>
      <c r="AF364" s="28"/>
      <c r="AG364" s="28"/>
      <c r="AH364" s="28"/>
      <c r="AI364" s="28"/>
      <c r="AJ364" s="28"/>
      <c r="AK364" s="28"/>
      <c r="AL364" s="28"/>
      <c r="AM364" s="28"/>
      <c r="AN364" s="28"/>
      <c r="AO364" s="28"/>
      <c r="AP364" s="28"/>
      <c r="AQ364" s="28"/>
      <c r="AR364" s="28"/>
      <c r="AS364" s="28"/>
      <c r="AT364" s="28"/>
      <c r="AW364" s="37">
        <v>20460.75</v>
      </c>
      <c r="AX364">
        <v>32</v>
      </c>
      <c r="AY364">
        <v>9</v>
      </c>
      <c r="AZ364">
        <v>26</v>
      </c>
      <c r="BA364">
        <v>3</v>
      </c>
    </row>
    <row r="365" spans="15:53" hidden="1">
      <c r="O365" s="28"/>
      <c r="P365" s="28"/>
      <c r="Q365" s="28"/>
      <c r="R365" s="28"/>
      <c r="S365" s="28"/>
      <c r="T365" s="28"/>
      <c r="U365" s="28"/>
      <c r="V365" s="28"/>
      <c r="W365" s="28"/>
      <c r="X365" s="28"/>
      <c r="Y365" s="28"/>
      <c r="Z365" s="28"/>
      <c r="AA365" s="28"/>
      <c r="AB365" s="28"/>
      <c r="AC365" s="28"/>
      <c r="AD365" s="28"/>
      <c r="AE365" s="28"/>
      <c r="AF365" s="28"/>
      <c r="AG365" s="28"/>
      <c r="AH365" s="28"/>
      <c r="AI365" s="28"/>
      <c r="AJ365" s="28"/>
      <c r="AK365" s="28"/>
      <c r="AL365" s="28"/>
      <c r="AM365" s="28"/>
      <c r="AN365" s="28"/>
      <c r="AO365" s="28"/>
      <c r="AP365" s="28"/>
      <c r="AQ365" s="28"/>
      <c r="AR365" s="28"/>
      <c r="AS365" s="28"/>
      <c r="AT365" s="28"/>
      <c r="AW365" s="37">
        <v>20490.208333333332</v>
      </c>
      <c r="AX365">
        <v>33</v>
      </c>
      <c r="AY365">
        <v>8</v>
      </c>
      <c r="AZ365">
        <v>27</v>
      </c>
      <c r="BA365">
        <v>2</v>
      </c>
    </row>
    <row r="366" spans="15:53" hidden="1">
      <c r="O366" s="28"/>
      <c r="P366" s="28"/>
      <c r="Q366" s="28"/>
      <c r="R366" s="28"/>
      <c r="S366" s="28"/>
      <c r="T366" s="28"/>
      <c r="U366" s="28"/>
      <c r="V366" s="28"/>
      <c r="W366" s="28"/>
      <c r="X366" s="28"/>
      <c r="Y366" s="28"/>
      <c r="Z366" s="28"/>
      <c r="AA366" s="28"/>
      <c r="AB366" s="28"/>
      <c r="AC366" s="28"/>
      <c r="AD366" s="28"/>
      <c r="AE366" s="28"/>
      <c r="AF366" s="28"/>
      <c r="AG366" s="28"/>
      <c r="AH366" s="28"/>
      <c r="AI366" s="28"/>
      <c r="AJ366" s="28"/>
      <c r="AK366" s="28"/>
      <c r="AL366" s="28"/>
      <c r="AM366" s="28"/>
      <c r="AN366" s="28"/>
      <c r="AO366" s="28"/>
      <c r="AP366" s="28"/>
      <c r="AQ366" s="28"/>
      <c r="AR366" s="28"/>
      <c r="AS366" s="28"/>
      <c r="AT366" s="28"/>
      <c r="AW366" s="37">
        <v>20519.958333333332</v>
      </c>
      <c r="AX366">
        <v>33</v>
      </c>
      <c r="AY366">
        <v>8</v>
      </c>
      <c r="AZ366">
        <v>28</v>
      </c>
      <c r="BA366">
        <v>1</v>
      </c>
    </row>
    <row r="367" spans="15:53" hidden="1">
      <c r="O367" s="28"/>
      <c r="P367" s="28"/>
      <c r="Q367" s="28"/>
      <c r="R367" s="28"/>
      <c r="S367" s="28"/>
      <c r="T367" s="28"/>
      <c r="U367" s="28"/>
      <c r="V367" s="28"/>
      <c r="W367" s="28"/>
      <c r="X367" s="28"/>
      <c r="Y367" s="28"/>
      <c r="Z367" s="28"/>
      <c r="AA367" s="28"/>
      <c r="AB367" s="28"/>
      <c r="AC367" s="28"/>
      <c r="AD367" s="28"/>
      <c r="AE367" s="28"/>
      <c r="AF367" s="28"/>
      <c r="AG367" s="28"/>
      <c r="AH367" s="28"/>
      <c r="AI367" s="28"/>
      <c r="AJ367" s="28"/>
      <c r="AK367" s="28"/>
      <c r="AL367" s="28"/>
      <c r="AM367" s="28"/>
      <c r="AN367" s="28"/>
      <c r="AO367" s="28"/>
      <c r="AP367" s="28"/>
      <c r="AQ367" s="28"/>
      <c r="AR367" s="28"/>
      <c r="AS367" s="28"/>
      <c r="AT367" s="28"/>
      <c r="AW367" s="37">
        <v>20550.208333333332</v>
      </c>
      <c r="AX367">
        <v>33</v>
      </c>
      <c r="AY367">
        <v>8</v>
      </c>
      <c r="AZ367">
        <v>29</v>
      </c>
      <c r="BA367">
        <v>9</v>
      </c>
    </row>
    <row r="368" spans="15:53" hidden="1">
      <c r="O368" s="28"/>
      <c r="P368" s="28"/>
      <c r="Q368" s="28"/>
      <c r="R368" s="28"/>
      <c r="S368" s="28"/>
      <c r="T368" s="28"/>
      <c r="U368" s="28"/>
      <c r="V368" s="28"/>
      <c r="W368" s="28"/>
      <c r="X368" s="28"/>
      <c r="Y368" s="28"/>
      <c r="Z368" s="28"/>
      <c r="AA368" s="28"/>
      <c r="AB368" s="28"/>
      <c r="AC368" s="28"/>
      <c r="AD368" s="28"/>
      <c r="AE368" s="28"/>
      <c r="AF368" s="28"/>
      <c r="AG368" s="28"/>
      <c r="AH368" s="28"/>
      <c r="AI368" s="28"/>
      <c r="AJ368" s="28"/>
      <c r="AK368" s="28"/>
      <c r="AL368" s="28"/>
      <c r="AM368" s="28"/>
      <c r="AN368" s="28"/>
      <c r="AO368" s="28"/>
      <c r="AP368" s="28"/>
      <c r="AQ368" s="28"/>
      <c r="AR368" s="28"/>
      <c r="AS368" s="28"/>
      <c r="AT368" s="28"/>
      <c r="AW368" s="37">
        <v>20580.916666666668</v>
      </c>
      <c r="AX368">
        <v>33</v>
      </c>
      <c r="AY368">
        <v>8</v>
      </c>
      <c r="AZ368">
        <v>30</v>
      </c>
      <c r="BA368">
        <v>8</v>
      </c>
    </row>
    <row r="369" spans="15:53" hidden="1">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c r="AS369" s="28"/>
      <c r="AT369" s="28"/>
      <c r="AW369" s="37">
        <v>20612.125</v>
      </c>
      <c r="AX369">
        <v>33</v>
      </c>
      <c r="AY369">
        <v>8</v>
      </c>
      <c r="AZ369">
        <v>31</v>
      </c>
      <c r="BA369">
        <v>7</v>
      </c>
    </row>
    <row r="370" spans="15:53" hidden="1">
      <c r="O370" s="28"/>
      <c r="P370" s="28"/>
      <c r="Q370" s="28"/>
      <c r="R370" s="28"/>
      <c r="S370" s="28"/>
      <c r="T370" s="28"/>
      <c r="U370" s="28"/>
      <c r="V370" s="28"/>
      <c r="W370" s="28"/>
      <c r="X370" s="28"/>
      <c r="Y370" s="28"/>
      <c r="Z370" s="28"/>
      <c r="AA370" s="28"/>
      <c r="AB370" s="28"/>
      <c r="AC370" s="28"/>
      <c r="AD370" s="28"/>
      <c r="AE370" s="28"/>
      <c r="AF370" s="28"/>
      <c r="AG370" s="28"/>
      <c r="AH370" s="28"/>
      <c r="AI370" s="28"/>
      <c r="AJ370" s="28"/>
      <c r="AK370" s="28"/>
      <c r="AL370" s="28"/>
      <c r="AM370" s="28"/>
      <c r="AN370" s="28"/>
      <c r="AO370" s="28"/>
      <c r="AP370" s="28"/>
      <c r="AQ370" s="28"/>
      <c r="AR370" s="28"/>
      <c r="AS370" s="28"/>
      <c r="AT370" s="28"/>
      <c r="AW370" s="37">
        <v>20643.541666666668</v>
      </c>
      <c r="AX370">
        <v>33</v>
      </c>
      <c r="AY370">
        <v>8</v>
      </c>
      <c r="AZ370">
        <v>32</v>
      </c>
      <c r="BA370">
        <v>6</v>
      </c>
    </row>
    <row r="371" spans="15:53" hidden="1">
      <c r="O371" s="28"/>
      <c r="P371" s="28"/>
      <c r="Q371" s="28"/>
      <c r="R371" s="28"/>
      <c r="S371" s="28"/>
      <c r="T371" s="28"/>
      <c r="U371" s="28"/>
      <c r="V371" s="28"/>
      <c r="W371" s="28"/>
      <c r="X371" s="28"/>
      <c r="Y371" s="28"/>
      <c r="Z371" s="28"/>
      <c r="AA371" s="28"/>
      <c r="AB371" s="28"/>
      <c r="AC371" s="28"/>
      <c r="AD371" s="28"/>
      <c r="AE371" s="28"/>
      <c r="AF371" s="28"/>
      <c r="AG371" s="28"/>
      <c r="AH371" s="28"/>
      <c r="AI371" s="28"/>
      <c r="AJ371" s="28"/>
      <c r="AK371" s="28"/>
      <c r="AL371" s="28"/>
      <c r="AM371" s="28"/>
      <c r="AN371" s="28"/>
      <c r="AO371" s="28"/>
      <c r="AP371" s="28"/>
      <c r="AQ371" s="28"/>
      <c r="AR371" s="28"/>
      <c r="AS371" s="28"/>
      <c r="AT371" s="28"/>
      <c r="AW371" s="37">
        <v>20674.958333333332</v>
      </c>
      <c r="AX371">
        <v>33</v>
      </c>
      <c r="AY371">
        <v>8</v>
      </c>
      <c r="AZ371">
        <v>33</v>
      </c>
      <c r="BA371">
        <v>5</v>
      </c>
    </row>
    <row r="372" spans="15:53" hidden="1">
      <c r="O372" s="28"/>
      <c r="P372" s="28"/>
      <c r="Q372" s="28"/>
      <c r="R372" s="28"/>
      <c r="S372" s="28"/>
      <c r="T372" s="28"/>
      <c r="U372" s="28"/>
      <c r="V372" s="28"/>
      <c r="W372" s="28"/>
      <c r="X372" s="28"/>
      <c r="Y372" s="28"/>
      <c r="Z372" s="28"/>
      <c r="AA372" s="28"/>
      <c r="AB372" s="28"/>
      <c r="AC372" s="28"/>
      <c r="AD372" s="28"/>
      <c r="AE372" s="28"/>
      <c r="AF372" s="28"/>
      <c r="AG372" s="28"/>
      <c r="AH372" s="28"/>
      <c r="AI372" s="28"/>
      <c r="AJ372" s="28"/>
      <c r="AK372" s="28"/>
      <c r="AL372" s="28"/>
      <c r="AM372" s="28"/>
      <c r="AN372" s="28"/>
      <c r="AO372" s="28"/>
      <c r="AP372" s="28"/>
      <c r="AQ372" s="28"/>
      <c r="AR372" s="28"/>
      <c r="AS372" s="28"/>
      <c r="AT372" s="28"/>
      <c r="AW372" s="37">
        <v>20706.041666666668</v>
      </c>
      <c r="AX372">
        <v>33</v>
      </c>
      <c r="AY372">
        <v>8</v>
      </c>
      <c r="AZ372">
        <v>34</v>
      </c>
      <c r="BA372">
        <v>4</v>
      </c>
    </row>
    <row r="373" spans="15:53" hidden="1">
      <c r="O373" s="28"/>
      <c r="P373" s="28"/>
      <c r="Q373" s="28"/>
      <c r="R373" s="28"/>
      <c r="S373" s="28"/>
      <c r="T373" s="28"/>
      <c r="U373" s="28"/>
      <c r="V373" s="28"/>
      <c r="W373" s="28"/>
      <c r="X373" s="28"/>
      <c r="Y373" s="28"/>
      <c r="Z373" s="28"/>
      <c r="AA373" s="28"/>
      <c r="AB373" s="28"/>
      <c r="AC373" s="28"/>
      <c r="AD373" s="28"/>
      <c r="AE373" s="28"/>
      <c r="AF373" s="28"/>
      <c r="AG373" s="28"/>
      <c r="AH373" s="28"/>
      <c r="AI373" s="28"/>
      <c r="AJ373" s="28"/>
      <c r="AK373" s="28"/>
      <c r="AL373" s="28"/>
      <c r="AM373" s="28"/>
      <c r="AN373" s="28"/>
      <c r="AO373" s="28"/>
      <c r="AP373" s="28"/>
      <c r="AQ373" s="28"/>
      <c r="AR373" s="28"/>
      <c r="AS373" s="28"/>
      <c r="AT373" s="28"/>
      <c r="AW373" s="37">
        <v>20736.708333333332</v>
      </c>
      <c r="AX373">
        <v>33</v>
      </c>
      <c r="AY373">
        <v>8</v>
      </c>
      <c r="AZ373">
        <v>35</v>
      </c>
      <c r="BA373">
        <v>3</v>
      </c>
    </row>
    <row r="374" spans="15:53" hidden="1">
      <c r="O374" s="28"/>
      <c r="P374" s="28"/>
      <c r="Q374" s="28"/>
      <c r="R374" s="28"/>
      <c r="S374" s="28"/>
      <c r="T374" s="28"/>
      <c r="U374" s="28"/>
      <c r="V374" s="28"/>
      <c r="W374" s="28"/>
      <c r="X374" s="28"/>
      <c r="Y374" s="28"/>
      <c r="Z374" s="28"/>
      <c r="AA374" s="28"/>
      <c r="AB374" s="28"/>
      <c r="AC374" s="28"/>
      <c r="AD374" s="28"/>
      <c r="AE374" s="28"/>
      <c r="AF374" s="28"/>
      <c r="AG374" s="28"/>
      <c r="AH374" s="28"/>
      <c r="AI374" s="28"/>
      <c r="AJ374" s="28"/>
      <c r="AK374" s="28"/>
      <c r="AL374" s="28"/>
      <c r="AM374" s="28"/>
      <c r="AN374" s="28"/>
      <c r="AO374" s="28"/>
      <c r="AP374" s="28"/>
      <c r="AQ374" s="28"/>
      <c r="AR374" s="28"/>
      <c r="AS374" s="28"/>
      <c r="AT374" s="28"/>
      <c r="AW374" s="37">
        <v>20766.791666666668</v>
      </c>
      <c r="AX374">
        <v>33</v>
      </c>
      <c r="AY374">
        <v>8</v>
      </c>
      <c r="AZ374">
        <v>36</v>
      </c>
      <c r="BA374">
        <v>2</v>
      </c>
    </row>
    <row r="375" spans="15:53" hidden="1">
      <c r="O375" s="28"/>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W375" s="37">
        <v>20796.5</v>
      </c>
      <c r="AX375">
        <v>33</v>
      </c>
      <c r="AY375">
        <v>8</v>
      </c>
      <c r="AZ375">
        <v>37</v>
      </c>
      <c r="BA375">
        <v>1</v>
      </c>
    </row>
    <row r="376" spans="15:53" hidden="1">
      <c r="O376" s="28"/>
      <c r="P376" s="28"/>
      <c r="Q376" s="28"/>
      <c r="R376" s="28"/>
      <c r="S376" s="28"/>
      <c r="T376" s="28"/>
      <c r="U376" s="28"/>
      <c r="V376" s="28"/>
      <c r="W376" s="28"/>
      <c r="X376" s="28"/>
      <c r="Y376" s="28"/>
      <c r="Z376" s="28"/>
      <c r="AA376" s="28"/>
      <c r="AB376" s="28"/>
      <c r="AC376" s="28"/>
      <c r="AD376" s="28"/>
      <c r="AE376" s="28"/>
      <c r="AF376" s="28"/>
      <c r="AG376" s="28"/>
      <c r="AH376" s="28"/>
      <c r="AI376" s="28"/>
      <c r="AJ376" s="28"/>
      <c r="AK376" s="28"/>
      <c r="AL376" s="28"/>
      <c r="AM376" s="28"/>
      <c r="AN376" s="28"/>
      <c r="AO376" s="28"/>
      <c r="AP376" s="28"/>
      <c r="AQ376" s="28"/>
      <c r="AR376" s="28"/>
      <c r="AS376" s="28"/>
      <c r="AT376" s="28"/>
      <c r="AW376" s="37">
        <v>20825.958333333332</v>
      </c>
      <c r="AX376">
        <v>33</v>
      </c>
      <c r="AY376">
        <v>8</v>
      </c>
      <c r="AZ376">
        <v>38</v>
      </c>
      <c r="BA376">
        <v>9</v>
      </c>
    </row>
    <row r="377" spans="15:53" hidden="1">
      <c r="O377" s="28"/>
      <c r="P377" s="28"/>
      <c r="Q377" s="28"/>
      <c r="R377" s="28"/>
      <c r="S377" s="28"/>
      <c r="T377" s="28"/>
      <c r="U377" s="28"/>
      <c r="V377" s="28"/>
      <c r="W377" s="28"/>
      <c r="X377" s="28"/>
      <c r="Y377" s="28"/>
      <c r="Z377" s="28"/>
      <c r="AA377" s="28"/>
      <c r="AB377" s="28"/>
      <c r="AC377" s="28"/>
      <c r="AD377" s="28"/>
      <c r="AE377" s="28"/>
      <c r="AF377" s="28"/>
      <c r="AG377" s="28"/>
      <c r="AH377" s="28"/>
      <c r="AI377" s="28"/>
      <c r="AJ377" s="28"/>
      <c r="AK377" s="28"/>
      <c r="AL377" s="28"/>
      <c r="AM377" s="28"/>
      <c r="AN377" s="28"/>
      <c r="AO377" s="28"/>
      <c r="AP377" s="28"/>
      <c r="AQ377" s="28"/>
      <c r="AR377" s="28"/>
      <c r="AS377" s="28"/>
      <c r="AT377" s="28"/>
      <c r="AW377" s="37">
        <v>20855.458333333332</v>
      </c>
      <c r="AX377">
        <v>34</v>
      </c>
      <c r="AY377">
        <v>7</v>
      </c>
      <c r="AZ377">
        <v>39</v>
      </c>
      <c r="BA377">
        <v>8</v>
      </c>
    </row>
    <row r="378" spans="15:53" hidden="1">
      <c r="O378" s="28"/>
      <c r="P378" s="28"/>
      <c r="Q378" s="28"/>
      <c r="R378" s="28"/>
      <c r="S378" s="28"/>
      <c r="T378" s="28"/>
      <c r="U378" s="28"/>
      <c r="V378" s="28"/>
      <c r="W378" s="28"/>
      <c r="X378" s="28"/>
      <c r="Y378" s="28"/>
      <c r="Z378" s="28"/>
      <c r="AA378" s="28"/>
      <c r="AB378" s="28"/>
      <c r="AC378" s="28"/>
      <c r="AD378" s="28"/>
      <c r="AE378" s="28"/>
      <c r="AF378" s="28"/>
      <c r="AG378" s="28"/>
      <c r="AH378" s="28"/>
      <c r="AI378" s="28"/>
      <c r="AJ378" s="28"/>
      <c r="AK378" s="28"/>
      <c r="AL378" s="28"/>
      <c r="AM378" s="28"/>
      <c r="AN378" s="28"/>
      <c r="AO378" s="28"/>
      <c r="AP378" s="28"/>
      <c r="AQ378" s="28"/>
      <c r="AR378" s="28"/>
      <c r="AS378" s="28"/>
      <c r="AT378" s="28"/>
      <c r="AW378" s="37">
        <v>20885.208333333332</v>
      </c>
      <c r="AX378">
        <v>34</v>
      </c>
      <c r="AY378">
        <v>7</v>
      </c>
      <c r="AZ378">
        <v>40</v>
      </c>
      <c r="BA378">
        <v>7</v>
      </c>
    </row>
    <row r="379" spans="15:53" hidden="1">
      <c r="O379" s="28"/>
      <c r="P379" s="28"/>
      <c r="Q379" s="28"/>
      <c r="R379" s="28"/>
      <c r="S379" s="28"/>
      <c r="T379" s="28"/>
      <c r="U379" s="28"/>
      <c r="V379" s="28"/>
      <c r="W379" s="28"/>
      <c r="X379" s="28"/>
      <c r="Y379" s="28"/>
      <c r="Z379" s="28"/>
      <c r="AA379" s="28"/>
      <c r="AB379" s="28"/>
      <c r="AC379" s="28"/>
      <c r="AD379" s="28"/>
      <c r="AE379" s="28"/>
      <c r="AF379" s="28"/>
      <c r="AG379" s="28"/>
      <c r="AH379" s="28"/>
      <c r="AI379" s="28"/>
      <c r="AJ379" s="28"/>
      <c r="AK379" s="28"/>
      <c r="AL379" s="28"/>
      <c r="AM379" s="28"/>
      <c r="AN379" s="28"/>
      <c r="AO379" s="28"/>
      <c r="AP379" s="28"/>
      <c r="AQ379" s="28"/>
      <c r="AR379" s="28"/>
      <c r="AS379" s="28"/>
      <c r="AT379" s="28"/>
      <c r="AW379" s="37">
        <v>20915.416666666668</v>
      </c>
      <c r="AX379">
        <v>34</v>
      </c>
      <c r="AY379">
        <v>7</v>
      </c>
      <c r="AZ379">
        <v>41</v>
      </c>
      <c r="BA379">
        <v>6</v>
      </c>
    </row>
    <row r="380" spans="15:53" hidden="1">
      <c r="O380" s="28"/>
      <c r="P380" s="28"/>
      <c r="Q380" s="28"/>
      <c r="R380" s="28"/>
      <c r="S380" s="28"/>
      <c r="T380" s="28"/>
      <c r="U380" s="28"/>
      <c r="V380" s="28"/>
      <c r="W380" s="28"/>
      <c r="X380" s="28"/>
      <c r="Y380" s="28"/>
      <c r="Z380" s="28"/>
      <c r="AA380" s="28"/>
      <c r="AB380" s="28"/>
      <c r="AC380" s="28"/>
      <c r="AD380" s="28"/>
      <c r="AE380" s="28"/>
      <c r="AF380" s="28"/>
      <c r="AG380" s="28"/>
      <c r="AH380" s="28"/>
      <c r="AI380" s="28"/>
      <c r="AJ380" s="28"/>
      <c r="AK380" s="28"/>
      <c r="AL380" s="28"/>
      <c r="AM380" s="28"/>
      <c r="AN380" s="28"/>
      <c r="AO380" s="28"/>
      <c r="AP380" s="28"/>
      <c r="AQ380" s="28"/>
      <c r="AR380" s="28"/>
      <c r="AS380" s="28"/>
      <c r="AT380" s="28"/>
      <c r="AW380" s="37">
        <v>20946.166666666668</v>
      </c>
      <c r="AX380">
        <v>34</v>
      </c>
      <c r="AY380">
        <v>7</v>
      </c>
      <c r="AZ380">
        <v>42</v>
      </c>
      <c r="BA380">
        <v>5</v>
      </c>
    </row>
    <row r="381" spans="15:53" hidden="1">
      <c r="O381" s="28"/>
      <c r="P381" s="28"/>
      <c r="Q381" s="28"/>
      <c r="R381" s="28"/>
      <c r="S381" s="28"/>
      <c r="T381" s="28"/>
      <c r="U381" s="28"/>
      <c r="V381" s="28"/>
      <c r="W381" s="28"/>
      <c r="X381" s="28"/>
      <c r="Y381" s="28"/>
      <c r="Z381" s="28"/>
      <c r="AA381" s="28"/>
      <c r="AB381" s="28"/>
      <c r="AC381" s="28"/>
      <c r="AD381" s="28"/>
      <c r="AE381" s="28"/>
      <c r="AF381" s="28"/>
      <c r="AG381" s="28"/>
      <c r="AH381" s="28"/>
      <c r="AI381" s="28"/>
      <c r="AJ381" s="28"/>
      <c r="AK381" s="28"/>
      <c r="AL381" s="28"/>
      <c r="AM381" s="28"/>
      <c r="AN381" s="28"/>
      <c r="AO381" s="28"/>
      <c r="AP381" s="28"/>
      <c r="AQ381" s="28"/>
      <c r="AR381" s="28"/>
      <c r="AS381" s="28"/>
      <c r="AT381" s="28"/>
      <c r="AW381" s="37">
        <v>20977.333333333332</v>
      </c>
      <c r="AX381">
        <v>34</v>
      </c>
      <c r="AY381">
        <v>7</v>
      </c>
      <c r="AZ381">
        <v>43</v>
      </c>
      <c r="BA381">
        <v>4</v>
      </c>
    </row>
    <row r="382" spans="15:53" hidden="1">
      <c r="O382" s="28"/>
      <c r="P382" s="28"/>
      <c r="Q382" s="28"/>
      <c r="R382" s="28"/>
      <c r="S382" s="28"/>
      <c r="T382" s="28"/>
      <c r="U382" s="28"/>
      <c r="V382" s="28"/>
      <c r="W382" s="28"/>
      <c r="X382" s="28"/>
      <c r="Y382" s="28"/>
      <c r="Z382" s="28"/>
      <c r="AA382" s="28"/>
      <c r="AB382" s="28"/>
      <c r="AC382" s="28"/>
      <c r="AD382" s="28"/>
      <c r="AE382" s="28"/>
      <c r="AF382" s="28"/>
      <c r="AG382" s="28"/>
      <c r="AH382" s="28"/>
      <c r="AI382" s="28"/>
      <c r="AJ382" s="28"/>
      <c r="AK382" s="28"/>
      <c r="AL382" s="28"/>
      <c r="AM382" s="28"/>
      <c r="AN382" s="28"/>
      <c r="AO382" s="28"/>
      <c r="AP382" s="28"/>
      <c r="AQ382" s="28"/>
      <c r="AR382" s="28"/>
      <c r="AS382" s="28"/>
      <c r="AT382" s="28"/>
      <c r="AW382" s="37">
        <v>21008.791666666668</v>
      </c>
      <c r="AX382">
        <v>34</v>
      </c>
      <c r="AY382">
        <v>7</v>
      </c>
      <c r="AZ382">
        <v>44</v>
      </c>
      <c r="BA382">
        <v>3</v>
      </c>
    </row>
    <row r="383" spans="15:53" hidden="1">
      <c r="O383" s="28"/>
      <c r="P383" s="28"/>
      <c r="Q383" s="28"/>
      <c r="R383" s="28"/>
      <c r="S383" s="28"/>
      <c r="T383" s="28"/>
      <c r="U383" s="28"/>
      <c r="V383" s="28"/>
      <c r="W383" s="28"/>
      <c r="X383" s="28"/>
      <c r="Y383" s="28"/>
      <c r="Z383" s="28"/>
      <c r="AA383" s="28"/>
      <c r="AB383" s="28"/>
      <c r="AC383" s="28"/>
      <c r="AD383" s="28"/>
      <c r="AE383" s="28"/>
      <c r="AF383" s="28"/>
      <c r="AG383" s="28"/>
      <c r="AH383" s="28"/>
      <c r="AI383" s="28"/>
      <c r="AJ383" s="28"/>
      <c r="AK383" s="28"/>
      <c r="AL383" s="28"/>
      <c r="AM383" s="28"/>
      <c r="AN383" s="28"/>
      <c r="AO383" s="28"/>
      <c r="AP383" s="28"/>
      <c r="AQ383" s="28"/>
      <c r="AR383" s="28"/>
      <c r="AS383" s="28"/>
      <c r="AT383" s="28"/>
      <c r="AW383" s="37">
        <v>21040.208333333332</v>
      </c>
      <c r="AX383">
        <v>34</v>
      </c>
      <c r="AY383">
        <v>7</v>
      </c>
      <c r="AZ383">
        <v>45</v>
      </c>
      <c r="BA383">
        <v>2</v>
      </c>
    </row>
    <row r="384" spans="15:53" hidden="1">
      <c r="O384" s="28"/>
      <c r="P384" s="28"/>
      <c r="Q384" s="28"/>
      <c r="R384" s="28"/>
      <c r="S384" s="28"/>
      <c r="T384" s="28"/>
      <c r="U384" s="28"/>
      <c r="V384" s="28"/>
      <c r="W384" s="28"/>
      <c r="X384" s="28"/>
      <c r="Y384" s="28"/>
      <c r="Z384" s="28"/>
      <c r="AA384" s="28"/>
      <c r="AB384" s="28"/>
      <c r="AC384" s="28"/>
      <c r="AD384" s="28"/>
      <c r="AE384" s="28"/>
      <c r="AF384" s="28"/>
      <c r="AG384" s="28"/>
      <c r="AH384" s="28"/>
      <c r="AI384" s="28"/>
      <c r="AJ384" s="28"/>
      <c r="AK384" s="28"/>
      <c r="AL384" s="28"/>
      <c r="AM384" s="28"/>
      <c r="AN384" s="28"/>
      <c r="AO384" s="28"/>
      <c r="AP384" s="28"/>
      <c r="AQ384" s="28"/>
      <c r="AR384" s="28"/>
      <c r="AS384" s="28"/>
      <c r="AT384" s="28"/>
      <c r="AW384" s="37">
        <v>21071.291666666668</v>
      </c>
      <c r="AX384">
        <v>34</v>
      </c>
      <c r="AY384">
        <v>7</v>
      </c>
      <c r="AZ384">
        <v>46</v>
      </c>
      <c r="BA384">
        <v>1</v>
      </c>
    </row>
    <row r="385" spans="15:53" hidden="1">
      <c r="O385" s="28"/>
      <c r="P385" s="28"/>
      <c r="Q385" s="28"/>
      <c r="R385" s="28"/>
      <c r="S385" s="28"/>
      <c r="T385" s="28"/>
      <c r="U385" s="28"/>
      <c r="V385" s="28"/>
      <c r="W385" s="28"/>
      <c r="X385" s="28"/>
      <c r="Y385" s="28"/>
      <c r="Z385" s="28"/>
      <c r="AA385" s="28"/>
      <c r="AB385" s="28"/>
      <c r="AC385" s="28"/>
      <c r="AD385" s="28"/>
      <c r="AE385" s="28"/>
      <c r="AF385" s="28"/>
      <c r="AG385" s="28"/>
      <c r="AH385" s="28"/>
      <c r="AI385" s="28"/>
      <c r="AJ385" s="28"/>
      <c r="AK385" s="28"/>
      <c r="AL385" s="28"/>
      <c r="AM385" s="28"/>
      <c r="AN385" s="28"/>
      <c r="AO385" s="28"/>
      <c r="AP385" s="28"/>
      <c r="AQ385" s="28"/>
      <c r="AR385" s="28"/>
      <c r="AS385" s="28"/>
      <c r="AT385" s="28"/>
      <c r="AW385" s="37">
        <v>21101.916666666668</v>
      </c>
      <c r="AX385">
        <v>34</v>
      </c>
      <c r="AY385">
        <v>7</v>
      </c>
      <c r="AZ385">
        <v>47</v>
      </c>
      <c r="BA385">
        <v>9</v>
      </c>
    </row>
    <row r="386" spans="15:53" hidden="1">
      <c r="O386" s="28"/>
      <c r="P386" s="28"/>
      <c r="Q386" s="28"/>
      <c r="R386" s="28"/>
      <c r="S386" s="28"/>
      <c r="T386" s="28"/>
      <c r="U386" s="28"/>
      <c r="V386" s="28"/>
      <c r="W386" s="28"/>
      <c r="X386" s="28"/>
      <c r="Y386" s="28"/>
      <c r="Z386" s="28"/>
      <c r="AA386" s="28"/>
      <c r="AB386" s="28"/>
      <c r="AC386" s="28"/>
      <c r="AD386" s="28"/>
      <c r="AE386" s="28"/>
      <c r="AF386" s="28"/>
      <c r="AG386" s="28"/>
      <c r="AH386" s="28"/>
      <c r="AI386" s="28"/>
      <c r="AJ386" s="28"/>
      <c r="AK386" s="28"/>
      <c r="AL386" s="28"/>
      <c r="AM386" s="28"/>
      <c r="AN386" s="28"/>
      <c r="AO386" s="28"/>
      <c r="AP386" s="28"/>
      <c r="AQ386" s="28"/>
      <c r="AR386" s="28"/>
      <c r="AS386" s="28"/>
      <c r="AT386" s="28"/>
      <c r="AW386" s="37">
        <v>21132.041666666668</v>
      </c>
      <c r="AX386">
        <v>34</v>
      </c>
      <c r="AY386">
        <v>7</v>
      </c>
      <c r="AZ386">
        <v>48</v>
      </c>
      <c r="BA386">
        <v>8</v>
      </c>
    </row>
    <row r="387" spans="15:53" hidden="1">
      <c r="O387" s="28"/>
      <c r="P387" s="28"/>
      <c r="Q387" s="28"/>
      <c r="R387" s="28"/>
      <c r="S387" s="28"/>
      <c r="T387" s="28"/>
      <c r="U387" s="28"/>
      <c r="V387" s="28"/>
      <c r="W387" s="28"/>
      <c r="X387" s="28"/>
      <c r="Y387" s="28"/>
      <c r="Z387" s="28"/>
      <c r="AA387" s="28"/>
      <c r="AB387" s="28"/>
      <c r="AC387" s="28"/>
      <c r="AD387" s="28"/>
      <c r="AE387" s="28"/>
      <c r="AF387" s="28"/>
      <c r="AG387" s="28"/>
      <c r="AH387" s="28"/>
      <c r="AI387" s="28"/>
      <c r="AJ387" s="28"/>
      <c r="AK387" s="28"/>
      <c r="AL387" s="28"/>
      <c r="AM387" s="28"/>
      <c r="AN387" s="28"/>
      <c r="AO387" s="28"/>
      <c r="AP387" s="28"/>
      <c r="AQ387" s="28"/>
      <c r="AR387" s="28"/>
      <c r="AS387" s="28"/>
      <c r="AT387" s="28"/>
      <c r="AW387" s="37">
        <v>21161.75</v>
      </c>
      <c r="AX387">
        <v>34</v>
      </c>
      <c r="AY387">
        <v>7</v>
      </c>
      <c r="AZ387">
        <v>49</v>
      </c>
      <c r="BA387">
        <v>7</v>
      </c>
    </row>
    <row r="388" spans="15:53" hidden="1">
      <c r="O388" s="28"/>
      <c r="P388" s="28"/>
      <c r="Q388" s="28"/>
      <c r="R388" s="28"/>
      <c r="S388" s="28"/>
      <c r="T388" s="28"/>
      <c r="U388" s="28"/>
      <c r="V388" s="28"/>
      <c r="W388" s="28"/>
      <c r="X388" s="28"/>
      <c r="Y388" s="28"/>
      <c r="Z388" s="28"/>
      <c r="AA388" s="28"/>
      <c r="AB388" s="28"/>
      <c r="AC388" s="28"/>
      <c r="AD388" s="28"/>
      <c r="AE388" s="28"/>
      <c r="AF388" s="28"/>
      <c r="AG388" s="28"/>
      <c r="AH388" s="28"/>
      <c r="AI388" s="28"/>
      <c r="AJ388" s="28"/>
      <c r="AK388" s="28"/>
      <c r="AL388" s="28"/>
      <c r="AM388" s="28"/>
      <c r="AN388" s="28"/>
      <c r="AO388" s="28"/>
      <c r="AP388" s="28"/>
      <c r="AQ388" s="28"/>
      <c r="AR388" s="28"/>
      <c r="AS388" s="28"/>
      <c r="AT388" s="28"/>
      <c r="AW388" s="37">
        <v>21191.208333333332</v>
      </c>
      <c r="AX388">
        <v>34</v>
      </c>
      <c r="AY388">
        <v>7</v>
      </c>
      <c r="AZ388">
        <v>50</v>
      </c>
      <c r="BA388">
        <v>6</v>
      </c>
    </row>
    <row r="389" spans="15:53" hidden="1">
      <c r="O389" s="28"/>
      <c r="P389" s="28"/>
      <c r="Q389" s="28"/>
      <c r="R389" s="28"/>
      <c r="S389" s="28"/>
      <c r="T389" s="28"/>
      <c r="U389" s="28"/>
      <c r="V389" s="28"/>
      <c r="W389" s="28"/>
      <c r="X389" s="28"/>
      <c r="Y389" s="28"/>
      <c r="Z389" s="28"/>
      <c r="AA389" s="28"/>
      <c r="AB389" s="28"/>
      <c r="AC389" s="28"/>
      <c r="AD389" s="28"/>
      <c r="AE389" s="28"/>
      <c r="AF389" s="28"/>
      <c r="AG389" s="28"/>
      <c r="AH389" s="28"/>
      <c r="AI389" s="28"/>
      <c r="AJ389" s="28"/>
      <c r="AK389" s="28"/>
      <c r="AL389" s="28"/>
      <c r="AM389" s="28"/>
      <c r="AN389" s="28"/>
      <c r="AO389" s="28"/>
      <c r="AP389" s="28"/>
      <c r="AQ389" s="28"/>
      <c r="AR389" s="28"/>
      <c r="AS389" s="28"/>
      <c r="AT389" s="28"/>
      <c r="AW389" s="37">
        <v>21220.708333333332</v>
      </c>
      <c r="AX389">
        <v>35</v>
      </c>
      <c r="AY389">
        <v>6</v>
      </c>
      <c r="AZ389">
        <v>51</v>
      </c>
      <c r="BA389">
        <v>5</v>
      </c>
    </row>
    <row r="390" spans="15:53" hidden="1">
      <c r="O390" s="28"/>
      <c r="P390" s="28"/>
      <c r="Q390" s="28"/>
      <c r="R390" s="28"/>
      <c r="S390" s="28"/>
      <c r="T390" s="28"/>
      <c r="U390" s="28"/>
      <c r="V390" s="28"/>
      <c r="W390" s="28"/>
      <c r="X390" s="28"/>
      <c r="Y390" s="28"/>
      <c r="Z390" s="28"/>
      <c r="AA390" s="28"/>
      <c r="AB390" s="28"/>
      <c r="AC390" s="28"/>
      <c r="AD390" s="28"/>
      <c r="AE390" s="28"/>
      <c r="AF390" s="28"/>
      <c r="AG390" s="28"/>
      <c r="AH390" s="28"/>
      <c r="AI390" s="28"/>
      <c r="AJ390" s="28"/>
      <c r="AK390" s="28"/>
      <c r="AL390" s="28"/>
      <c r="AM390" s="28"/>
      <c r="AN390" s="28"/>
      <c r="AO390" s="28"/>
      <c r="AP390" s="28"/>
      <c r="AQ390" s="28"/>
      <c r="AR390" s="28"/>
      <c r="AS390" s="28"/>
      <c r="AT390" s="28"/>
      <c r="AW390" s="37">
        <v>21250.458333333332</v>
      </c>
      <c r="AX390">
        <v>35</v>
      </c>
      <c r="AY390">
        <v>6</v>
      </c>
      <c r="AZ390">
        <v>52</v>
      </c>
      <c r="BA390">
        <v>4</v>
      </c>
    </row>
    <row r="391" spans="15:53" hidden="1">
      <c r="O391" s="28"/>
      <c r="P391" s="28"/>
      <c r="Q391" s="28"/>
      <c r="R391" s="28"/>
      <c r="S391" s="28"/>
      <c r="T391" s="28"/>
      <c r="U391" s="28"/>
      <c r="V391" s="28"/>
      <c r="W391" s="28"/>
      <c r="X391" s="28"/>
      <c r="Y391" s="28"/>
      <c r="Z391" s="28"/>
      <c r="AA391" s="28"/>
      <c r="AB391" s="28"/>
      <c r="AC391" s="28"/>
      <c r="AD391" s="28"/>
      <c r="AE391" s="28"/>
      <c r="AF391" s="28"/>
      <c r="AG391" s="28"/>
      <c r="AH391" s="28"/>
      <c r="AI391" s="28"/>
      <c r="AJ391" s="28"/>
      <c r="AK391" s="28"/>
      <c r="AL391" s="28"/>
      <c r="AM391" s="28"/>
      <c r="AN391" s="28"/>
      <c r="AO391" s="28"/>
      <c r="AP391" s="28"/>
      <c r="AQ391" s="28"/>
      <c r="AR391" s="28"/>
      <c r="AS391" s="28"/>
      <c r="AT391" s="28"/>
      <c r="AW391" s="37">
        <v>21280.666666666668</v>
      </c>
      <c r="AX391">
        <v>35</v>
      </c>
      <c r="AY391">
        <v>6</v>
      </c>
      <c r="AZ391">
        <v>53</v>
      </c>
      <c r="BA391">
        <v>3</v>
      </c>
    </row>
    <row r="392" spans="15:53" hidden="1">
      <c r="O392" s="28"/>
      <c r="P392" s="28"/>
      <c r="Q392" s="28"/>
      <c r="R392" s="28"/>
      <c r="S392" s="28"/>
      <c r="T392" s="28"/>
      <c r="U392" s="28"/>
      <c r="V392" s="28"/>
      <c r="W392" s="28"/>
      <c r="X392" s="28"/>
      <c r="Y392" s="28"/>
      <c r="Z392" s="28"/>
      <c r="AA392" s="28"/>
      <c r="AB392" s="28"/>
      <c r="AC392" s="28"/>
      <c r="AD392" s="28"/>
      <c r="AE392" s="28"/>
      <c r="AF392" s="28"/>
      <c r="AG392" s="28"/>
      <c r="AH392" s="28"/>
      <c r="AI392" s="28"/>
      <c r="AJ392" s="28"/>
      <c r="AK392" s="28"/>
      <c r="AL392" s="28"/>
      <c r="AM392" s="28"/>
      <c r="AN392" s="28"/>
      <c r="AO392" s="28"/>
      <c r="AP392" s="28"/>
      <c r="AQ392" s="28"/>
      <c r="AR392" s="28"/>
      <c r="AS392" s="28"/>
      <c r="AT392" s="28"/>
      <c r="AW392" s="37">
        <v>21311.416666666668</v>
      </c>
      <c r="AX392">
        <v>35</v>
      </c>
      <c r="AY392">
        <v>6</v>
      </c>
      <c r="AZ392">
        <v>54</v>
      </c>
      <c r="BA392">
        <v>2</v>
      </c>
    </row>
    <row r="393" spans="15:53" hidden="1">
      <c r="O393" s="28"/>
      <c r="P393" s="28"/>
      <c r="Q393" s="28"/>
      <c r="R393" s="28"/>
      <c r="S393" s="28"/>
      <c r="T393" s="28"/>
      <c r="U393" s="28"/>
      <c r="V393" s="28"/>
      <c r="W393" s="28"/>
      <c r="X393" s="28"/>
      <c r="Y393" s="28"/>
      <c r="Z393" s="28"/>
      <c r="AA393" s="28"/>
      <c r="AB393" s="28"/>
      <c r="AC393" s="28"/>
      <c r="AD393" s="28"/>
      <c r="AE393" s="28"/>
      <c r="AF393" s="28"/>
      <c r="AG393" s="28"/>
      <c r="AH393" s="28"/>
      <c r="AI393" s="28"/>
      <c r="AJ393" s="28"/>
      <c r="AK393" s="28"/>
      <c r="AL393" s="28"/>
      <c r="AM393" s="28"/>
      <c r="AN393" s="28"/>
      <c r="AO393" s="28"/>
      <c r="AP393" s="28"/>
      <c r="AQ393" s="28"/>
      <c r="AR393" s="28"/>
      <c r="AS393" s="28"/>
      <c r="AT393" s="28"/>
      <c r="AW393" s="37">
        <v>21342.583333333332</v>
      </c>
      <c r="AX393">
        <v>35</v>
      </c>
      <c r="AY393">
        <v>6</v>
      </c>
      <c r="AZ393">
        <v>55</v>
      </c>
      <c r="BA393">
        <v>1</v>
      </c>
    </row>
    <row r="394" spans="15:53" hidden="1">
      <c r="O394" s="28"/>
      <c r="P394" s="28"/>
      <c r="Q394" s="28"/>
      <c r="R394" s="28"/>
      <c r="S394" s="28"/>
      <c r="T394" s="28"/>
      <c r="U394" s="28"/>
      <c r="V394" s="28"/>
      <c r="W394" s="28"/>
      <c r="X394" s="28"/>
      <c r="Y394" s="28"/>
      <c r="Z394" s="28"/>
      <c r="AA394" s="28"/>
      <c r="AB394" s="28"/>
      <c r="AC394" s="28"/>
      <c r="AD394" s="28"/>
      <c r="AE394" s="28"/>
      <c r="AF394" s="28"/>
      <c r="AG394" s="28"/>
      <c r="AH394" s="28"/>
      <c r="AI394" s="28"/>
      <c r="AJ394" s="28"/>
      <c r="AK394" s="28"/>
      <c r="AL394" s="28"/>
      <c r="AM394" s="28"/>
      <c r="AN394" s="28"/>
      <c r="AO394" s="28"/>
      <c r="AP394" s="28"/>
      <c r="AQ394" s="28"/>
      <c r="AR394" s="28"/>
      <c r="AS394" s="28"/>
      <c r="AT394" s="28"/>
      <c r="AW394" s="37">
        <v>21374.041666666668</v>
      </c>
      <c r="AX394">
        <v>35</v>
      </c>
      <c r="AY394">
        <v>6</v>
      </c>
      <c r="AZ394">
        <v>56</v>
      </c>
      <c r="BA394">
        <v>9</v>
      </c>
    </row>
    <row r="395" spans="15:53" hidden="1">
      <c r="O395" s="28"/>
      <c r="P395" s="28"/>
      <c r="Q395" s="28"/>
      <c r="R395" s="28"/>
      <c r="S395" s="28"/>
      <c r="T395" s="28"/>
      <c r="U395" s="28"/>
      <c r="V395" s="28"/>
      <c r="W395" s="28"/>
      <c r="X395" s="28"/>
      <c r="Y395" s="28"/>
      <c r="Z395" s="28"/>
      <c r="AA395" s="28"/>
      <c r="AB395" s="28"/>
      <c r="AC395" s="28"/>
      <c r="AD395" s="28"/>
      <c r="AE395" s="28"/>
      <c r="AF395" s="28"/>
      <c r="AG395" s="28"/>
      <c r="AH395" s="28"/>
      <c r="AI395" s="28"/>
      <c r="AJ395" s="28"/>
      <c r="AK395" s="28"/>
      <c r="AL395" s="28"/>
      <c r="AM395" s="28"/>
      <c r="AN395" s="28"/>
      <c r="AO395" s="28"/>
      <c r="AP395" s="28"/>
      <c r="AQ395" s="28"/>
      <c r="AR395" s="28"/>
      <c r="AS395" s="28"/>
      <c r="AT395" s="28"/>
      <c r="AW395" s="37">
        <v>21405.416666666668</v>
      </c>
      <c r="AX395">
        <v>35</v>
      </c>
      <c r="AY395">
        <v>6</v>
      </c>
      <c r="AZ395">
        <v>57</v>
      </c>
      <c r="BA395">
        <v>8</v>
      </c>
    </row>
    <row r="396" spans="15:53" hidden="1">
      <c r="O396" s="28"/>
      <c r="P396" s="28"/>
      <c r="Q396" s="28"/>
      <c r="R396" s="28"/>
      <c r="S396" s="28"/>
      <c r="T396" s="28"/>
      <c r="U396" s="28"/>
      <c r="V396" s="28"/>
      <c r="W396" s="28"/>
      <c r="X396" s="28"/>
      <c r="Y396" s="28"/>
      <c r="Z396" s="28"/>
      <c r="AA396" s="28"/>
      <c r="AB396" s="28"/>
      <c r="AC396" s="28"/>
      <c r="AD396" s="28"/>
      <c r="AE396" s="28"/>
      <c r="AF396" s="28"/>
      <c r="AG396" s="28"/>
      <c r="AH396" s="28"/>
      <c r="AI396" s="28"/>
      <c r="AJ396" s="28"/>
      <c r="AK396" s="28"/>
      <c r="AL396" s="28"/>
      <c r="AM396" s="28"/>
      <c r="AN396" s="28"/>
      <c r="AO396" s="28"/>
      <c r="AP396" s="28"/>
      <c r="AQ396" s="28"/>
      <c r="AR396" s="28"/>
      <c r="AS396" s="28"/>
      <c r="AT396" s="28"/>
      <c r="AW396" s="37">
        <v>21436.541666666668</v>
      </c>
      <c r="AX396">
        <v>35</v>
      </c>
      <c r="AY396">
        <v>6</v>
      </c>
      <c r="AZ396">
        <v>58</v>
      </c>
      <c r="BA396">
        <v>7</v>
      </c>
    </row>
    <row r="397" spans="15:53" hidden="1">
      <c r="O397" s="28"/>
      <c r="P397" s="28"/>
      <c r="Q397" s="28"/>
      <c r="R397" s="28"/>
      <c r="S397" s="28"/>
      <c r="T397" s="28"/>
      <c r="U397" s="28"/>
      <c r="V397" s="28"/>
      <c r="W397" s="28"/>
      <c r="X397" s="28"/>
      <c r="Y397" s="28"/>
      <c r="Z397" s="28"/>
      <c r="AA397" s="28"/>
      <c r="AB397" s="28"/>
      <c r="AC397" s="28"/>
      <c r="AD397" s="28"/>
      <c r="AE397" s="28"/>
      <c r="AF397" s="28"/>
      <c r="AG397" s="28"/>
      <c r="AH397" s="28"/>
      <c r="AI397" s="28"/>
      <c r="AJ397" s="28"/>
      <c r="AK397" s="28"/>
      <c r="AL397" s="28"/>
      <c r="AM397" s="28"/>
      <c r="AN397" s="28"/>
      <c r="AO397" s="28"/>
      <c r="AP397" s="28"/>
      <c r="AQ397" s="28"/>
      <c r="AR397" s="28"/>
      <c r="AS397" s="28"/>
      <c r="AT397" s="28"/>
      <c r="AW397" s="37">
        <v>21467.166666666668</v>
      </c>
      <c r="AX397">
        <v>35</v>
      </c>
      <c r="AY397">
        <v>6</v>
      </c>
      <c r="AZ397">
        <v>59</v>
      </c>
      <c r="BA397">
        <v>6</v>
      </c>
    </row>
    <row r="398" spans="15:53" hidden="1">
      <c r="O398" s="28"/>
      <c r="P398" s="28"/>
      <c r="Q398" s="28"/>
      <c r="R398" s="28"/>
      <c r="S398" s="28"/>
      <c r="T398" s="28"/>
      <c r="U398" s="28"/>
      <c r="V398" s="28"/>
      <c r="W398" s="28"/>
      <c r="X398" s="28"/>
      <c r="Y398" s="28"/>
      <c r="Z398" s="28"/>
      <c r="AA398" s="28"/>
      <c r="AB398" s="28"/>
      <c r="AC398" s="28"/>
      <c r="AD398" s="28"/>
      <c r="AE398" s="28"/>
      <c r="AF398" s="28"/>
      <c r="AG398" s="28"/>
      <c r="AH398" s="28"/>
      <c r="AI398" s="28"/>
      <c r="AJ398" s="28"/>
      <c r="AK398" s="28"/>
      <c r="AL398" s="28"/>
      <c r="AM398" s="28"/>
      <c r="AN398" s="28"/>
      <c r="AO398" s="28"/>
      <c r="AP398" s="28"/>
      <c r="AQ398" s="28"/>
      <c r="AR398" s="28"/>
      <c r="AS398" s="28"/>
      <c r="AT398" s="28"/>
      <c r="AW398" s="37">
        <v>21497.291666666668</v>
      </c>
      <c r="AX398">
        <v>35</v>
      </c>
      <c r="AY398">
        <v>6</v>
      </c>
      <c r="AZ398">
        <v>60</v>
      </c>
      <c r="BA398">
        <v>5</v>
      </c>
    </row>
    <row r="399" spans="15:53" hidden="1">
      <c r="O399" s="28"/>
      <c r="P399" s="28"/>
      <c r="Q399" s="28"/>
      <c r="R399" s="28"/>
      <c r="S399" s="28"/>
      <c r="T399" s="28"/>
      <c r="U399" s="28"/>
      <c r="V399" s="28"/>
      <c r="W399" s="28"/>
      <c r="X399" s="28"/>
      <c r="Y399" s="28"/>
      <c r="Z399" s="28"/>
      <c r="AA399" s="28"/>
      <c r="AB399" s="28"/>
      <c r="AC399" s="28"/>
      <c r="AD399" s="28"/>
      <c r="AE399" s="28"/>
      <c r="AF399" s="28"/>
      <c r="AG399" s="28"/>
      <c r="AH399" s="28"/>
      <c r="AI399" s="28"/>
      <c r="AJ399" s="28"/>
      <c r="AK399" s="28"/>
      <c r="AL399" s="28"/>
      <c r="AM399" s="28"/>
      <c r="AN399" s="28"/>
      <c r="AO399" s="28"/>
      <c r="AP399" s="28"/>
      <c r="AQ399" s="28"/>
      <c r="AR399" s="28"/>
      <c r="AS399" s="28"/>
      <c r="AT399" s="28"/>
      <c r="AW399" s="37">
        <v>21526</v>
      </c>
      <c r="AX399">
        <v>35</v>
      </c>
      <c r="AY399">
        <v>6</v>
      </c>
      <c r="AZ399">
        <v>1</v>
      </c>
      <c r="BA399">
        <v>4</v>
      </c>
    </row>
    <row r="400" spans="15:53" hidden="1">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W400" s="37">
        <v>21556.458333333332</v>
      </c>
      <c r="AX400">
        <v>35</v>
      </c>
      <c r="AY400">
        <v>6</v>
      </c>
      <c r="AZ400">
        <v>2</v>
      </c>
      <c r="BA400">
        <v>3</v>
      </c>
    </row>
    <row r="401" spans="15:53" hidden="1">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W401" s="37">
        <v>21585.958333333332</v>
      </c>
      <c r="AX401">
        <v>36</v>
      </c>
      <c r="AY401">
        <v>5</v>
      </c>
      <c r="AZ401">
        <v>3</v>
      </c>
      <c r="BA401">
        <v>2</v>
      </c>
    </row>
    <row r="402" spans="15:53" hidden="1">
      <c r="O402" s="28"/>
      <c r="P402" s="28"/>
      <c r="Q402" s="28"/>
      <c r="R402" s="28"/>
      <c r="S402" s="28"/>
      <c r="T402" s="28"/>
      <c r="U402" s="28"/>
      <c r="V402" s="28"/>
      <c r="W402" s="28"/>
      <c r="X402" s="28"/>
      <c r="Y402" s="28"/>
      <c r="Z402" s="28"/>
      <c r="AA402" s="28"/>
      <c r="AB402" s="28"/>
      <c r="AC402" s="28"/>
      <c r="AD402" s="28"/>
      <c r="AE402" s="28"/>
      <c r="AF402" s="28"/>
      <c r="AG402" s="28"/>
      <c r="AH402" s="28"/>
      <c r="AI402" s="28"/>
      <c r="AJ402" s="28"/>
      <c r="AK402" s="28"/>
      <c r="AL402" s="28"/>
      <c r="AM402" s="28"/>
      <c r="AN402" s="28"/>
      <c r="AO402" s="28"/>
      <c r="AP402" s="28"/>
      <c r="AQ402" s="28"/>
      <c r="AR402" s="28"/>
      <c r="AS402" s="28"/>
      <c r="AT402" s="28"/>
      <c r="AW402" s="37">
        <v>21615.708333333332</v>
      </c>
      <c r="AX402">
        <v>36</v>
      </c>
      <c r="AY402">
        <v>5</v>
      </c>
      <c r="AZ402">
        <v>4</v>
      </c>
      <c r="BA402">
        <v>1</v>
      </c>
    </row>
    <row r="403" spans="15:53" hidden="1">
      <c r="O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8"/>
      <c r="AL403" s="28"/>
      <c r="AM403" s="28"/>
      <c r="AN403" s="28"/>
      <c r="AO403" s="28"/>
      <c r="AP403" s="28"/>
      <c r="AQ403" s="28"/>
      <c r="AR403" s="28"/>
      <c r="AS403" s="28"/>
      <c r="AT403" s="28"/>
      <c r="AW403" s="37">
        <v>21645.916666666668</v>
      </c>
      <c r="AX403">
        <v>36</v>
      </c>
      <c r="AY403">
        <v>5</v>
      </c>
      <c r="AZ403">
        <v>5</v>
      </c>
      <c r="BA403">
        <v>9</v>
      </c>
    </row>
    <row r="404" spans="15:53" hidden="1">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8"/>
      <c r="AL404" s="28"/>
      <c r="AM404" s="28"/>
      <c r="AN404" s="28"/>
      <c r="AO404" s="28"/>
      <c r="AP404" s="28"/>
      <c r="AQ404" s="28"/>
      <c r="AR404" s="28"/>
      <c r="AS404" s="28"/>
      <c r="AT404" s="28"/>
      <c r="AW404" s="37">
        <v>21676.666666666668</v>
      </c>
      <c r="AX404">
        <v>36</v>
      </c>
      <c r="AY404">
        <v>5</v>
      </c>
      <c r="AZ404">
        <v>6</v>
      </c>
      <c r="BA404">
        <v>8</v>
      </c>
    </row>
    <row r="405" spans="15:53" hidden="1">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8"/>
      <c r="AL405" s="28"/>
      <c r="AM405" s="28"/>
      <c r="AN405" s="28"/>
      <c r="AO405" s="28"/>
      <c r="AP405" s="28"/>
      <c r="AQ405" s="28"/>
      <c r="AR405" s="28"/>
      <c r="AS405" s="28"/>
      <c r="AT405" s="28"/>
      <c r="AW405" s="37">
        <v>21707.833333333332</v>
      </c>
      <c r="AX405">
        <v>36</v>
      </c>
      <c r="AY405">
        <v>5</v>
      </c>
      <c r="AZ405">
        <v>7</v>
      </c>
      <c r="BA405">
        <v>7</v>
      </c>
    </row>
    <row r="406" spans="15:53" hidden="1">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8"/>
      <c r="AL406" s="28"/>
      <c r="AM406" s="28"/>
      <c r="AN406" s="28"/>
      <c r="AO406" s="28"/>
      <c r="AP406" s="28"/>
      <c r="AQ406" s="28"/>
      <c r="AR406" s="28"/>
      <c r="AS406" s="28"/>
      <c r="AT406" s="28"/>
      <c r="AW406" s="37">
        <v>21739.25</v>
      </c>
      <c r="AX406">
        <v>36</v>
      </c>
      <c r="AY406">
        <v>5</v>
      </c>
      <c r="AZ406">
        <v>8</v>
      </c>
      <c r="BA406">
        <v>6</v>
      </c>
    </row>
    <row r="407" spans="15:53" hidden="1">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8"/>
      <c r="AL407" s="28"/>
      <c r="AM407" s="28"/>
      <c r="AN407" s="28"/>
      <c r="AO407" s="28"/>
      <c r="AP407" s="28"/>
      <c r="AQ407" s="28"/>
      <c r="AR407" s="28"/>
      <c r="AS407" s="28"/>
      <c r="AT407" s="28"/>
      <c r="AW407" s="37">
        <v>21770.666666666668</v>
      </c>
      <c r="AX407">
        <v>36</v>
      </c>
      <c r="AY407">
        <v>5</v>
      </c>
      <c r="AZ407">
        <v>9</v>
      </c>
      <c r="BA407">
        <v>5</v>
      </c>
    </row>
    <row r="408" spans="15:53" hidden="1">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8"/>
      <c r="AL408" s="28"/>
      <c r="AM408" s="28"/>
      <c r="AN408" s="28"/>
      <c r="AO408" s="28"/>
      <c r="AP408" s="28"/>
      <c r="AQ408" s="28"/>
      <c r="AR408" s="28"/>
      <c r="AS408" s="28"/>
      <c r="AT408" s="28"/>
      <c r="AW408" s="37">
        <v>21801.791666666668</v>
      </c>
      <c r="AX408">
        <v>36</v>
      </c>
      <c r="AY408">
        <v>5</v>
      </c>
      <c r="AZ408">
        <v>10</v>
      </c>
      <c r="BA408">
        <v>4</v>
      </c>
    </row>
    <row r="409" spans="15:53" hidden="1">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8"/>
      <c r="AL409" s="28"/>
      <c r="AM409" s="28"/>
      <c r="AN409" s="28"/>
      <c r="AO409" s="28"/>
      <c r="AP409" s="28"/>
      <c r="AQ409" s="28"/>
      <c r="AR409" s="28"/>
      <c r="AS409" s="28"/>
      <c r="AT409" s="28"/>
      <c r="AW409" s="37">
        <v>21832.416666666668</v>
      </c>
      <c r="AX409">
        <v>36</v>
      </c>
      <c r="AY409">
        <v>5</v>
      </c>
      <c r="AZ409">
        <v>11</v>
      </c>
      <c r="BA409">
        <v>3</v>
      </c>
    </row>
    <row r="410" spans="15:53" hidden="1">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8"/>
      <c r="AL410" s="28"/>
      <c r="AM410" s="28"/>
      <c r="AN410" s="28"/>
      <c r="AO410" s="28"/>
      <c r="AP410" s="28"/>
      <c r="AQ410" s="28"/>
      <c r="AR410" s="28"/>
      <c r="AS410" s="28"/>
      <c r="AT410" s="28"/>
      <c r="AW410" s="37">
        <v>21862.541666666668</v>
      </c>
      <c r="AX410">
        <v>36</v>
      </c>
      <c r="AY410">
        <v>5</v>
      </c>
      <c r="AZ410">
        <v>12</v>
      </c>
      <c r="BA410">
        <v>2</v>
      </c>
    </row>
    <row r="411" spans="15:53" hidden="1">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8"/>
      <c r="AL411" s="28"/>
      <c r="AM411" s="28"/>
      <c r="AN411" s="28"/>
      <c r="AO411" s="28"/>
      <c r="AP411" s="28"/>
      <c r="AQ411" s="28"/>
      <c r="AR411" s="28"/>
      <c r="AS411" s="28"/>
      <c r="AT411" s="28"/>
      <c r="AW411" s="37">
        <v>21892.25</v>
      </c>
      <c r="AX411">
        <v>36</v>
      </c>
      <c r="AY411">
        <v>5</v>
      </c>
      <c r="AZ411">
        <v>13</v>
      </c>
      <c r="BA411">
        <v>1</v>
      </c>
    </row>
    <row r="412" spans="15:53" hidden="1">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8"/>
      <c r="AL412" s="28"/>
      <c r="AM412" s="28"/>
      <c r="AN412" s="28"/>
      <c r="AO412" s="28"/>
      <c r="AP412" s="28"/>
      <c r="AQ412" s="28"/>
      <c r="AR412" s="28"/>
      <c r="AS412" s="28"/>
      <c r="AT412" s="28"/>
      <c r="AW412" s="37">
        <v>21921.708333333332</v>
      </c>
      <c r="AX412">
        <v>36</v>
      </c>
      <c r="AY412">
        <v>5</v>
      </c>
      <c r="AZ412">
        <v>14</v>
      </c>
      <c r="BA412">
        <v>9</v>
      </c>
    </row>
    <row r="413" spans="15:53" hidden="1">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8"/>
      <c r="AL413" s="28"/>
      <c r="AM413" s="28"/>
      <c r="AN413" s="28"/>
      <c r="AO413" s="28"/>
      <c r="AP413" s="28"/>
      <c r="AQ413" s="28"/>
      <c r="AR413" s="28"/>
      <c r="AS413" s="28"/>
      <c r="AT413" s="28"/>
      <c r="AW413" s="37">
        <v>21951.166666666668</v>
      </c>
      <c r="AX413">
        <v>37</v>
      </c>
      <c r="AY413">
        <v>4</v>
      </c>
      <c r="AZ413">
        <v>15</v>
      </c>
      <c r="BA413">
        <v>8</v>
      </c>
    </row>
    <row r="414" spans="15:53" hidden="1">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8"/>
      <c r="AL414" s="28"/>
      <c r="AM414" s="28"/>
      <c r="AN414" s="28"/>
      <c r="AO414" s="28"/>
      <c r="AP414" s="28"/>
      <c r="AQ414" s="28"/>
      <c r="AR414" s="28"/>
      <c r="AS414" s="28"/>
      <c r="AT414" s="28"/>
      <c r="AW414" s="37">
        <v>21980.958333333332</v>
      </c>
      <c r="AX414">
        <v>37</v>
      </c>
      <c r="AY414">
        <v>4</v>
      </c>
      <c r="AZ414">
        <v>16</v>
      </c>
      <c r="BA414">
        <v>7</v>
      </c>
    </row>
    <row r="415" spans="15:53" hidden="1">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8"/>
      <c r="AL415" s="28"/>
      <c r="AM415" s="28"/>
      <c r="AN415" s="28"/>
      <c r="AO415" s="28"/>
      <c r="AP415" s="28"/>
      <c r="AQ415" s="28"/>
      <c r="AR415" s="28"/>
      <c r="AS415" s="28"/>
      <c r="AT415" s="28"/>
      <c r="AW415" s="37">
        <v>22011.166666666668</v>
      </c>
      <c r="AX415">
        <v>37</v>
      </c>
      <c r="AY415">
        <v>4</v>
      </c>
      <c r="AZ415">
        <v>17</v>
      </c>
      <c r="BA415">
        <v>6</v>
      </c>
    </row>
    <row r="416" spans="15:53" hidden="1">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8"/>
      <c r="AL416" s="28"/>
      <c r="AM416" s="28"/>
      <c r="AN416" s="28"/>
      <c r="AO416" s="28"/>
      <c r="AP416" s="28"/>
      <c r="AQ416" s="28"/>
      <c r="AR416" s="28"/>
      <c r="AS416" s="28"/>
      <c r="AT416" s="28"/>
      <c r="AW416" s="37">
        <v>22041.875</v>
      </c>
      <c r="AX416">
        <v>37</v>
      </c>
      <c r="AY416">
        <v>4</v>
      </c>
      <c r="AZ416">
        <v>18</v>
      </c>
      <c r="BA416">
        <v>5</v>
      </c>
    </row>
    <row r="417" spans="15:53" hidden="1">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8"/>
      <c r="AL417" s="28"/>
      <c r="AM417" s="28"/>
      <c r="AN417" s="28"/>
      <c r="AO417" s="28"/>
      <c r="AP417" s="28"/>
      <c r="AQ417" s="28"/>
      <c r="AR417" s="28"/>
      <c r="AS417" s="28"/>
      <c r="AT417" s="28"/>
      <c r="AW417" s="37">
        <v>22073.083333333332</v>
      </c>
      <c r="AX417">
        <v>37</v>
      </c>
      <c r="AY417">
        <v>4</v>
      </c>
      <c r="AZ417">
        <v>19</v>
      </c>
      <c r="BA417">
        <v>4</v>
      </c>
    </row>
    <row r="418" spans="15:53" hidden="1">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8"/>
      <c r="AL418" s="28"/>
      <c r="AM418" s="28"/>
      <c r="AN418" s="28"/>
      <c r="AO418" s="28"/>
      <c r="AP418" s="28"/>
      <c r="AQ418" s="28"/>
      <c r="AR418" s="28"/>
      <c r="AS418" s="28"/>
      <c r="AT418" s="28"/>
      <c r="AW418" s="37">
        <v>22104.5</v>
      </c>
      <c r="AX418">
        <v>37</v>
      </c>
      <c r="AY418">
        <v>4</v>
      </c>
      <c r="AZ418">
        <v>20</v>
      </c>
      <c r="BA418">
        <v>3</v>
      </c>
    </row>
    <row r="419" spans="15:53" hidden="1">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8"/>
      <c r="AL419" s="28"/>
      <c r="AM419" s="28"/>
      <c r="AN419" s="28"/>
      <c r="AO419" s="28"/>
      <c r="AP419" s="28"/>
      <c r="AQ419" s="28"/>
      <c r="AR419" s="28"/>
      <c r="AS419" s="28"/>
      <c r="AT419" s="28"/>
      <c r="AW419" s="37">
        <v>22135.916666666668</v>
      </c>
      <c r="AX419">
        <v>37</v>
      </c>
      <c r="AY419">
        <v>4</v>
      </c>
      <c r="AZ419">
        <v>21</v>
      </c>
      <c r="BA419">
        <v>2</v>
      </c>
    </row>
    <row r="420" spans="15:53" hidden="1">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8"/>
      <c r="AL420" s="28"/>
      <c r="AM420" s="28"/>
      <c r="AN420" s="28"/>
      <c r="AO420" s="28"/>
      <c r="AP420" s="28"/>
      <c r="AQ420" s="28"/>
      <c r="AR420" s="28"/>
      <c r="AS420" s="28"/>
      <c r="AT420" s="28"/>
      <c r="AW420" s="37">
        <v>22167.041666666668</v>
      </c>
      <c r="AX420">
        <v>37</v>
      </c>
      <c r="AY420">
        <v>4</v>
      </c>
      <c r="AZ420">
        <v>22</v>
      </c>
      <c r="BA420">
        <v>1</v>
      </c>
    </row>
    <row r="421" spans="15:53" hidden="1">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8"/>
      <c r="AL421" s="28"/>
      <c r="AM421" s="28"/>
      <c r="AN421" s="28"/>
      <c r="AO421" s="28"/>
      <c r="AP421" s="28"/>
      <c r="AQ421" s="28"/>
      <c r="AR421" s="28"/>
      <c r="AS421" s="28"/>
      <c r="AT421" s="28"/>
      <c r="AW421" s="37">
        <v>22197.666666666668</v>
      </c>
      <c r="AX421">
        <v>37</v>
      </c>
      <c r="AY421">
        <v>4</v>
      </c>
      <c r="AZ421">
        <v>23</v>
      </c>
      <c r="BA421">
        <v>9</v>
      </c>
    </row>
    <row r="422" spans="15:53" hidden="1">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8"/>
      <c r="AL422" s="28"/>
      <c r="AM422" s="28"/>
      <c r="AN422" s="28"/>
      <c r="AO422" s="28"/>
      <c r="AP422" s="28"/>
      <c r="AQ422" s="28"/>
      <c r="AR422" s="28"/>
      <c r="AS422" s="28"/>
      <c r="AT422" s="28"/>
      <c r="AW422" s="37">
        <v>22227.791666666668</v>
      </c>
      <c r="AX422">
        <v>37</v>
      </c>
      <c r="AY422">
        <v>4</v>
      </c>
      <c r="AZ422">
        <v>24</v>
      </c>
      <c r="BA422">
        <v>8</v>
      </c>
    </row>
    <row r="423" spans="15:53" hidden="1">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8"/>
      <c r="AL423" s="28"/>
      <c r="AM423" s="28"/>
      <c r="AN423" s="28"/>
      <c r="AO423" s="28"/>
      <c r="AP423" s="28"/>
      <c r="AQ423" s="28"/>
      <c r="AR423" s="28"/>
      <c r="AS423" s="28"/>
      <c r="AT423" s="28"/>
      <c r="AW423" s="37">
        <v>22257.5</v>
      </c>
      <c r="AX423">
        <v>37</v>
      </c>
      <c r="AY423">
        <v>4</v>
      </c>
      <c r="AZ423">
        <v>25</v>
      </c>
      <c r="BA423">
        <v>7</v>
      </c>
    </row>
    <row r="424" spans="15:53" hidden="1">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8"/>
      <c r="AL424" s="28"/>
      <c r="AM424" s="28"/>
      <c r="AN424" s="28"/>
      <c r="AO424" s="28"/>
      <c r="AP424" s="28"/>
      <c r="AQ424" s="28"/>
      <c r="AR424" s="28"/>
      <c r="AS424" s="28"/>
      <c r="AT424" s="28"/>
      <c r="AW424" s="37">
        <v>22286.958333333332</v>
      </c>
      <c r="AX424">
        <v>37</v>
      </c>
      <c r="AY424">
        <v>4</v>
      </c>
      <c r="AZ424">
        <v>26</v>
      </c>
      <c r="BA424">
        <v>6</v>
      </c>
    </row>
    <row r="425" spans="15:53" hidden="1">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8"/>
      <c r="AL425" s="28"/>
      <c r="AM425" s="28"/>
      <c r="AN425" s="28"/>
      <c r="AO425" s="28"/>
      <c r="AP425" s="28"/>
      <c r="AQ425" s="28"/>
      <c r="AR425" s="28"/>
      <c r="AS425" s="28"/>
      <c r="AT425" s="28"/>
      <c r="AW425" s="37">
        <v>22316.416666666668</v>
      </c>
      <c r="AX425">
        <v>38</v>
      </c>
      <c r="AY425">
        <v>3</v>
      </c>
      <c r="AZ425">
        <v>27</v>
      </c>
      <c r="BA425">
        <v>5</v>
      </c>
    </row>
    <row r="426" spans="15:53" hidden="1">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8"/>
      <c r="AL426" s="28"/>
      <c r="AM426" s="28"/>
      <c r="AN426" s="28"/>
      <c r="AO426" s="28"/>
      <c r="AP426" s="28"/>
      <c r="AQ426" s="28"/>
      <c r="AR426" s="28"/>
      <c r="AS426" s="28"/>
      <c r="AT426" s="28"/>
      <c r="AW426" s="37">
        <v>22346.208333333332</v>
      </c>
      <c r="AX426">
        <v>38</v>
      </c>
      <c r="AY426">
        <v>3</v>
      </c>
      <c r="AZ426">
        <v>28</v>
      </c>
      <c r="BA426">
        <v>4</v>
      </c>
    </row>
    <row r="427" spans="15:53" hidden="1">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8"/>
      <c r="AL427" s="28"/>
      <c r="AM427" s="28"/>
      <c r="AN427" s="28"/>
      <c r="AO427" s="28"/>
      <c r="AP427" s="28"/>
      <c r="AQ427" s="28"/>
      <c r="AR427" s="28"/>
      <c r="AS427" s="28"/>
      <c r="AT427" s="28"/>
      <c r="AW427" s="37">
        <v>22376.416666666668</v>
      </c>
      <c r="AX427">
        <v>38</v>
      </c>
      <c r="AY427">
        <v>3</v>
      </c>
      <c r="AZ427">
        <v>29</v>
      </c>
      <c r="BA427">
        <v>3</v>
      </c>
    </row>
    <row r="428" spans="15:53" hidden="1">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8"/>
      <c r="AL428" s="28"/>
      <c r="AM428" s="28"/>
      <c r="AN428" s="28"/>
      <c r="AO428" s="28"/>
      <c r="AP428" s="28"/>
      <c r="AQ428" s="28"/>
      <c r="AR428" s="28"/>
      <c r="AS428" s="28"/>
      <c r="AT428" s="28"/>
      <c r="AW428" s="37">
        <v>22407.125</v>
      </c>
      <c r="AX428">
        <v>38</v>
      </c>
      <c r="AY428">
        <v>3</v>
      </c>
      <c r="AZ428">
        <v>30</v>
      </c>
      <c r="BA428">
        <v>2</v>
      </c>
    </row>
    <row r="429" spans="15:53" hidden="1">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8"/>
      <c r="AL429" s="28"/>
      <c r="AM429" s="28"/>
      <c r="AN429" s="28"/>
      <c r="AO429" s="28"/>
      <c r="AP429" s="28"/>
      <c r="AQ429" s="28"/>
      <c r="AR429" s="28"/>
      <c r="AS429" s="28"/>
      <c r="AT429" s="28"/>
      <c r="AW429" s="37">
        <v>22438.333333333332</v>
      </c>
      <c r="AX429">
        <v>38</v>
      </c>
      <c r="AY429">
        <v>3</v>
      </c>
      <c r="AZ429">
        <v>31</v>
      </c>
      <c r="BA429">
        <v>1</v>
      </c>
    </row>
    <row r="430" spans="15:53" hidden="1">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8"/>
      <c r="AL430" s="28"/>
      <c r="AM430" s="28"/>
      <c r="AN430" s="28"/>
      <c r="AO430" s="28"/>
      <c r="AP430" s="28"/>
      <c r="AQ430" s="28"/>
      <c r="AR430" s="28"/>
      <c r="AS430" s="28"/>
      <c r="AT430" s="28"/>
      <c r="AW430" s="37">
        <v>22469.75</v>
      </c>
      <c r="AX430">
        <v>38</v>
      </c>
      <c r="AY430">
        <v>3</v>
      </c>
      <c r="AZ430">
        <v>32</v>
      </c>
      <c r="BA430">
        <v>9</v>
      </c>
    </row>
    <row r="431" spans="15:53" hidden="1">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8"/>
      <c r="AL431" s="28"/>
      <c r="AM431" s="28"/>
      <c r="AN431" s="28"/>
      <c r="AO431" s="28"/>
      <c r="AP431" s="28"/>
      <c r="AQ431" s="28"/>
      <c r="AR431" s="28"/>
      <c r="AS431" s="28"/>
      <c r="AT431" s="28"/>
      <c r="AW431" s="37">
        <v>22501.166666666668</v>
      </c>
      <c r="AX431">
        <v>38</v>
      </c>
      <c r="AY431">
        <v>3</v>
      </c>
      <c r="AZ431">
        <v>33</v>
      </c>
      <c r="BA431">
        <v>8</v>
      </c>
    </row>
    <row r="432" spans="15:53" hidden="1">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8"/>
      <c r="AL432" s="28"/>
      <c r="AM432" s="28"/>
      <c r="AN432" s="28"/>
      <c r="AO432" s="28"/>
      <c r="AP432" s="28"/>
      <c r="AQ432" s="28"/>
      <c r="AR432" s="28"/>
      <c r="AS432" s="28"/>
      <c r="AT432" s="28"/>
      <c r="AW432" s="37">
        <v>22532.291666666668</v>
      </c>
      <c r="AX432">
        <v>38</v>
      </c>
      <c r="AY432">
        <v>3</v>
      </c>
      <c r="AZ432">
        <v>34</v>
      </c>
      <c r="BA432">
        <v>7</v>
      </c>
    </row>
    <row r="433" spans="15:53" hidden="1">
      <c r="O433" s="28"/>
      <c r="P433" s="28"/>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c r="AO433" s="28"/>
      <c r="AP433" s="28"/>
      <c r="AQ433" s="28"/>
      <c r="AR433" s="28"/>
      <c r="AS433" s="28"/>
      <c r="AT433" s="28"/>
      <c r="AW433" s="37">
        <v>22562.916666666668</v>
      </c>
      <c r="AX433">
        <v>38</v>
      </c>
      <c r="AY433">
        <v>3</v>
      </c>
      <c r="AZ433">
        <v>35</v>
      </c>
      <c r="BA433">
        <v>6</v>
      </c>
    </row>
    <row r="434" spans="15:53" hidden="1">
      <c r="O434" s="28"/>
      <c r="P434" s="28"/>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c r="AT434" s="28"/>
      <c r="AW434" s="37">
        <v>22593.041666666668</v>
      </c>
      <c r="AX434">
        <v>38</v>
      </c>
      <c r="AY434">
        <v>3</v>
      </c>
      <c r="AZ434">
        <v>36</v>
      </c>
      <c r="BA434">
        <v>5</v>
      </c>
    </row>
    <row r="435" spans="15:53" hidden="1">
      <c r="O435" s="28"/>
      <c r="P435" s="28"/>
      <c r="Q435" s="28"/>
      <c r="R435" s="28"/>
      <c r="S435" s="28"/>
      <c r="T435" s="28"/>
      <c r="U435" s="28"/>
      <c r="V435" s="28"/>
      <c r="W435" s="28"/>
      <c r="X435" s="28"/>
      <c r="Y435" s="28"/>
      <c r="Z435" s="28"/>
      <c r="AA435" s="28"/>
      <c r="AB435" s="28"/>
      <c r="AC435" s="28"/>
      <c r="AD435" s="28"/>
      <c r="AE435" s="28"/>
      <c r="AF435" s="28"/>
      <c r="AG435" s="28"/>
      <c r="AH435" s="28"/>
      <c r="AI435" s="28"/>
      <c r="AJ435" s="28"/>
      <c r="AK435" s="28"/>
      <c r="AL435" s="28"/>
      <c r="AM435" s="28"/>
      <c r="AN435" s="28"/>
      <c r="AO435" s="28"/>
      <c r="AP435" s="28"/>
      <c r="AQ435" s="28"/>
      <c r="AR435" s="28"/>
      <c r="AS435" s="28"/>
      <c r="AT435" s="28"/>
      <c r="AW435" s="37">
        <v>22622.708333333332</v>
      </c>
      <c r="AX435">
        <v>38</v>
      </c>
      <c r="AY435">
        <v>3</v>
      </c>
      <c r="AZ435">
        <v>37</v>
      </c>
      <c r="BA435">
        <v>4</v>
      </c>
    </row>
    <row r="436" spans="15:53" hidden="1">
      <c r="O436" s="28"/>
      <c r="P436" s="28"/>
      <c r="Q436" s="28"/>
      <c r="R436" s="28"/>
      <c r="S436" s="28"/>
      <c r="T436" s="28"/>
      <c r="U436" s="28"/>
      <c r="V436" s="28"/>
      <c r="W436" s="28"/>
      <c r="X436" s="28"/>
      <c r="Y436" s="28"/>
      <c r="Z436" s="28"/>
      <c r="AA436" s="28"/>
      <c r="AB436" s="28"/>
      <c r="AC436" s="28"/>
      <c r="AD436" s="28"/>
      <c r="AE436" s="28"/>
      <c r="AF436" s="28"/>
      <c r="AG436" s="28"/>
      <c r="AH436" s="28"/>
      <c r="AI436" s="28"/>
      <c r="AJ436" s="28"/>
      <c r="AK436" s="28"/>
      <c r="AL436" s="28"/>
      <c r="AM436" s="28"/>
      <c r="AN436" s="28"/>
      <c r="AO436" s="28"/>
      <c r="AP436" s="28"/>
      <c r="AQ436" s="28"/>
      <c r="AR436" s="28"/>
      <c r="AS436" s="28"/>
      <c r="AT436" s="28"/>
      <c r="AW436" s="37">
        <v>22652.208333333332</v>
      </c>
      <c r="AX436">
        <v>38</v>
      </c>
      <c r="AY436">
        <v>3</v>
      </c>
      <c r="AZ436">
        <v>38</v>
      </c>
      <c r="BA436">
        <v>3</v>
      </c>
    </row>
    <row r="437" spans="15:53" hidden="1">
      <c r="O437" s="28"/>
      <c r="P437" s="28"/>
      <c r="Q437" s="28"/>
      <c r="R437" s="28"/>
      <c r="S437" s="28"/>
      <c r="T437" s="28"/>
      <c r="U437" s="28"/>
      <c r="V437" s="28"/>
      <c r="W437" s="28"/>
      <c r="X437" s="28"/>
      <c r="Y437" s="28"/>
      <c r="Z437" s="28"/>
      <c r="AA437" s="28"/>
      <c r="AB437" s="28"/>
      <c r="AC437" s="28"/>
      <c r="AD437" s="28"/>
      <c r="AE437" s="28"/>
      <c r="AF437" s="28"/>
      <c r="AG437" s="28"/>
      <c r="AH437" s="28"/>
      <c r="AI437" s="28"/>
      <c r="AJ437" s="28"/>
      <c r="AK437" s="28"/>
      <c r="AL437" s="28"/>
      <c r="AM437" s="28"/>
      <c r="AN437" s="28"/>
      <c r="AO437" s="28"/>
      <c r="AP437" s="28"/>
      <c r="AQ437" s="28"/>
      <c r="AR437" s="28"/>
      <c r="AS437" s="28"/>
      <c r="AT437" s="28"/>
      <c r="AW437" s="37">
        <v>22681.666666666668</v>
      </c>
      <c r="AX437">
        <v>39</v>
      </c>
      <c r="AY437">
        <v>2</v>
      </c>
      <c r="AZ437">
        <v>39</v>
      </c>
      <c r="BA437">
        <v>2</v>
      </c>
    </row>
    <row r="438" spans="15:53" hidden="1">
      <c r="O438" s="28"/>
      <c r="P438" s="28"/>
      <c r="Q438" s="28"/>
      <c r="R438" s="28"/>
      <c r="S438" s="28"/>
      <c r="T438" s="28"/>
      <c r="U438" s="28"/>
      <c r="V438" s="28"/>
      <c r="W438" s="28"/>
      <c r="X438" s="28"/>
      <c r="Y438" s="28"/>
      <c r="Z438" s="28"/>
      <c r="AA438" s="28"/>
      <c r="AB438" s="28"/>
      <c r="AC438" s="28"/>
      <c r="AD438" s="28"/>
      <c r="AE438" s="28"/>
      <c r="AF438" s="28"/>
      <c r="AG438" s="28"/>
      <c r="AH438" s="28"/>
      <c r="AI438" s="28"/>
      <c r="AJ438" s="28"/>
      <c r="AK438" s="28"/>
      <c r="AL438" s="28"/>
      <c r="AM438" s="28"/>
      <c r="AN438" s="28"/>
      <c r="AO438" s="28"/>
      <c r="AP438" s="28"/>
      <c r="AQ438" s="28"/>
      <c r="AR438" s="28"/>
      <c r="AS438" s="28"/>
      <c r="AT438" s="28"/>
      <c r="AW438" s="37">
        <v>22711.458333333332</v>
      </c>
      <c r="AX438">
        <v>39</v>
      </c>
      <c r="AY438">
        <v>2</v>
      </c>
      <c r="AZ438">
        <v>40</v>
      </c>
      <c r="BA438">
        <v>1</v>
      </c>
    </row>
    <row r="439" spans="15:53" hidden="1">
      <c r="O439" s="28"/>
      <c r="P439" s="28"/>
      <c r="Q439" s="28"/>
      <c r="R439" s="28"/>
      <c r="S439" s="28"/>
      <c r="T439" s="28"/>
      <c r="U439" s="28"/>
      <c r="V439" s="28"/>
      <c r="W439" s="28"/>
      <c r="X439" s="28"/>
      <c r="Y439" s="28"/>
      <c r="Z439" s="28"/>
      <c r="AA439" s="28"/>
      <c r="AB439" s="28"/>
      <c r="AC439" s="28"/>
      <c r="AD439" s="28"/>
      <c r="AE439" s="28"/>
      <c r="AF439" s="28"/>
      <c r="AG439" s="28"/>
      <c r="AH439" s="28"/>
      <c r="AI439" s="28"/>
      <c r="AJ439" s="28"/>
      <c r="AK439" s="28"/>
      <c r="AL439" s="28"/>
      <c r="AM439" s="28"/>
      <c r="AN439" s="28"/>
      <c r="AO439" s="28"/>
      <c r="AP439" s="28"/>
      <c r="AQ439" s="28"/>
      <c r="AR439" s="28"/>
      <c r="AS439" s="28"/>
      <c r="AT439" s="28"/>
      <c r="AW439" s="37">
        <v>22741.666666666668</v>
      </c>
      <c r="AX439">
        <v>39</v>
      </c>
      <c r="AY439">
        <v>2</v>
      </c>
      <c r="AZ439">
        <v>41</v>
      </c>
      <c r="BA439">
        <v>9</v>
      </c>
    </row>
    <row r="440" spans="15:53" hidden="1">
      <c r="O440" s="28"/>
      <c r="P440" s="28"/>
      <c r="Q440" s="28"/>
      <c r="R440" s="28"/>
      <c r="S440" s="28"/>
      <c r="T440" s="28"/>
      <c r="U440" s="28"/>
      <c r="V440" s="28"/>
      <c r="W440" s="28"/>
      <c r="X440" s="28"/>
      <c r="Y440" s="28"/>
      <c r="Z440" s="28"/>
      <c r="AA440" s="28"/>
      <c r="AB440" s="28"/>
      <c r="AC440" s="28"/>
      <c r="AD440" s="28"/>
      <c r="AE440" s="28"/>
      <c r="AF440" s="28"/>
      <c r="AG440" s="28"/>
      <c r="AH440" s="28"/>
      <c r="AI440" s="28"/>
      <c r="AJ440" s="28"/>
      <c r="AK440" s="28"/>
      <c r="AL440" s="28"/>
      <c r="AM440" s="28"/>
      <c r="AN440" s="28"/>
      <c r="AO440" s="28"/>
      <c r="AP440" s="28"/>
      <c r="AQ440" s="28"/>
      <c r="AR440" s="28"/>
      <c r="AS440" s="28"/>
      <c r="AT440" s="28"/>
      <c r="AW440" s="37">
        <v>22772.375</v>
      </c>
      <c r="AX440">
        <v>39</v>
      </c>
      <c r="AY440">
        <v>2</v>
      </c>
      <c r="AZ440">
        <v>42</v>
      </c>
      <c r="BA440">
        <v>8</v>
      </c>
    </row>
    <row r="441" spans="15:53" hidden="1">
      <c r="O441" s="28"/>
      <c r="P441" s="28"/>
      <c r="Q441" s="28"/>
      <c r="R441" s="28"/>
      <c r="S441" s="28"/>
      <c r="T441" s="28"/>
      <c r="U441" s="28"/>
      <c r="V441" s="28"/>
      <c r="W441" s="28"/>
      <c r="X441" s="28"/>
      <c r="Y441" s="28"/>
      <c r="Z441" s="28"/>
      <c r="AA441" s="28"/>
      <c r="AB441" s="28"/>
      <c r="AC441" s="28"/>
      <c r="AD441" s="28"/>
      <c r="AE441" s="28"/>
      <c r="AF441" s="28"/>
      <c r="AG441" s="28"/>
      <c r="AH441" s="28"/>
      <c r="AI441" s="28"/>
      <c r="AJ441" s="28"/>
      <c r="AK441" s="28"/>
      <c r="AL441" s="28"/>
      <c r="AM441" s="28"/>
      <c r="AN441" s="28"/>
      <c r="AO441" s="28"/>
      <c r="AP441" s="28"/>
      <c r="AQ441" s="28"/>
      <c r="AR441" s="28"/>
      <c r="AS441" s="28"/>
      <c r="AT441" s="28"/>
      <c r="AW441" s="37">
        <v>22803.583333333332</v>
      </c>
      <c r="AX441">
        <v>39</v>
      </c>
      <c r="AY441">
        <v>2</v>
      </c>
      <c r="AZ441">
        <v>43</v>
      </c>
      <c r="BA441">
        <v>7</v>
      </c>
    </row>
    <row r="442" spans="15:53" hidden="1">
      <c r="O442" s="28"/>
      <c r="P442" s="28"/>
      <c r="Q442" s="28"/>
      <c r="R442" s="28"/>
      <c r="S442" s="28"/>
      <c r="T442" s="28"/>
      <c r="U442" s="28"/>
      <c r="V442" s="28"/>
      <c r="W442" s="28"/>
      <c r="X442" s="28"/>
      <c r="Y442" s="28"/>
      <c r="Z442" s="28"/>
      <c r="AA442" s="28"/>
      <c r="AB442" s="28"/>
      <c r="AC442" s="28"/>
      <c r="AD442" s="28"/>
      <c r="AE442" s="28"/>
      <c r="AF442" s="28"/>
      <c r="AG442" s="28"/>
      <c r="AH442" s="28"/>
      <c r="AI442" s="28"/>
      <c r="AJ442" s="28"/>
      <c r="AK442" s="28"/>
      <c r="AL442" s="28"/>
      <c r="AM442" s="28"/>
      <c r="AN442" s="28"/>
      <c r="AO442" s="28"/>
      <c r="AP442" s="28"/>
      <c r="AQ442" s="28"/>
      <c r="AR442" s="28"/>
      <c r="AS442" s="28"/>
      <c r="AT442" s="28"/>
      <c r="AW442" s="37">
        <v>22834</v>
      </c>
      <c r="AX442">
        <v>39</v>
      </c>
      <c r="AY442">
        <v>2</v>
      </c>
      <c r="AZ442">
        <v>44</v>
      </c>
      <c r="BA442">
        <v>6</v>
      </c>
    </row>
    <row r="443" spans="15:53" hidden="1">
      <c r="O443" s="28"/>
      <c r="P443" s="28"/>
      <c r="Q443" s="28"/>
      <c r="R443" s="28"/>
      <c r="S443" s="28"/>
      <c r="T443" s="28"/>
      <c r="U443" s="28"/>
      <c r="V443" s="28"/>
      <c r="W443" s="28"/>
      <c r="X443" s="28"/>
      <c r="Y443" s="28"/>
      <c r="Z443" s="28"/>
      <c r="AA443" s="28"/>
      <c r="AB443" s="28"/>
      <c r="AC443" s="28"/>
      <c r="AD443" s="28"/>
      <c r="AE443" s="28"/>
      <c r="AF443" s="28"/>
      <c r="AG443" s="28"/>
      <c r="AH443" s="28"/>
      <c r="AI443" s="28"/>
      <c r="AJ443" s="28"/>
      <c r="AK443" s="28"/>
      <c r="AL443" s="28"/>
      <c r="AM443" s="28"/>
      <c r="AN443" s="28"/>
      <c r="AO443" s="28"/>
      <c r="AP443" s="28"/>
      <c r="AQ443" s="28"/>
      <c r="AR443" s="28"/>
      <c r="AS443" s="28"/>
      <c r="AT443" s="28"/>
      <c r="AW443" s="37">
        <v>22866.416666666668</v>
      </c>
      <c r="AX443">
        <v>39</v>
      </c>
      <c r="AY443">
        <v>2</v>
      </c>
      <c r="AZ443">
        <v>45</v>
      </c>
      <c r="BA443">
        <v>5</v>
      </c>
    </row>
    <row r="444" spans="15:53" hidden="1">
      <c r="O444" s="28"/>
      <c r="P444" s="28"/>
      <c r="Q444" s="28"/>
      <c r="R444" s="28"/>
      <c r="S444" s="28"/>
      <c r="T444" s="28"/>
      <c r="U444" s="28"/>
      <c r="V444" s="28"/>
      <c r="W444" s="28"/>
      <c r="X444" s="28"/>
      <c r="Y444" s="28"/>
      <c r="Z444" s="28"/>
      <c r="AA444" s="28"/>
      <c r="AB444" s="28"/>
      <c r="AC444" s="28"/>
      <c r="AD444" s="28"/>
      <c r="AE444" s="28"/>
      <c r="AF444" s="28"/>
      <c r="AG444" s="28"/>
      <c r="AH444" s="28"/>
      <c r="AI444" s="28"/>
      <c r="AJ444" s="28"/>
      <c r="AK444" s="28"/>
      <c r="AL444" s="28"/>
      <c r="AM444" s="28"/>
      <c r="AN444" s="28"/>
      <c r="AO444" s="28"/>
      <c r="AP444" s="28"/>
      <c r="AQ444" s="28"/>
      <c r="AR444" s="28"/>
      <c r="AS444" s="28"/>
      <c r="AT444" s="28"/>
      <c r="AW444" s="37">
        <v>22897.5</v>
      </c>
      <c r="AX444">
        <v>39</v>
      </c>
      <c r="AY444">
        <v>2</v>
      </c>
      <c r="AZ444">
        <v>46</v>
      </c>
      <c r="BA444">
        <v>4</v>
      </c>
    </row>
    <row r="445" spans="15:53" hidden="1">
      <c r="O445" s="28"/>
      <c r="P445" s="28"/>
      <c r="Q445" s="28"/>
      <c r="R445" s="28"/>
      <c r="S445" s="28"/>
      <c r="T445" s="28"/>
      <c r="U445" s="28"/>
      <c r="V445" s="28"/>
      <c r="W445" s="28"/>
      <c r="X445" s="28"/>
      <c r="Y445" s="28"/>
      <c r="Z445" s="28"/>
      <c r="AA445" s="28"/>
      <c r="AB445" s="28"/>
      <c r="AC445" s="28"/>
      <c r="AD445" s="28"/>
      <c r="AE445" s="28"/>
      <c r="AF445" s="28"/>
      <c r="AG445" s="28"/>
      <c r="AH445" s="28"/>
      <c r="AI445" s="28"/>
      <c r="AJ445" s="28"/>
      <c r="AK445" s="28"/>
      <c r="AL445" s="28"/>
      <c r="AM445" s="28"/>
      <c r="AN445" s="28"/>
      <c r="AO445" s="28"/>
      <c r="AP445" s="28"/>
      <c r="AQ445" s="28"/>
      <c r="AR445" s="28"/>
      <c r="AS445" s="28"/>
      <c r="AT445" s="28"/>
      <c r="AW445" s="37">
        <v>22928.166666666668</v>
      </c>
      <c r="AX445">
        <v>39</v>
      </c>
      <c r="AY445">
        <v>2</v>
      </c>
      <c r="AZ445">
        <v>47</v>
      </c>
      <c r="BA445">
        <v>3</v>
      </c>
    </row>
    <row r="446" spans="15:53" hidden="1">
      <c r="O446" s="28"/>
      <c r="P446" s="28"/>
      <c r="Q446" s="28"/>
      <c r="R446" s="28"/>
      <c r="S446" s="28"/>
      <c r="T446" s="28"/>
      <c r="U446" s="28"/>
      <c r="V446" s="28"/>
      <c r="W446" s="28"/>
      <c r="X446" s="28"/>
      <c r="Y446" s="28"/>
      <c r="Z446" s="28"/>
      <c r="AA446" s="28"/>
      <c r="AB446" s="28"/>
      <c r="AC446" s="28"/>
      <c r="AD446" s="28"/>
      <c r="AE446" s="28"/>
      <c r="AF446" s="28"/>
      <c r="AG446" s="28"/>
      <c r="AH446" s="28"/>
      <c r="AI446" s="28"/>
      <c r="AJ446" s="28"/>
      <c r="AK446" s="28"/>
      <c r="AL446" s="28"/>
      <c r="AM446" s="28"/>
      <c r="AN446" s="28"/>
      <c r="AO446" s="28"/>
      <c r="AP446" s="28"/>
      <c r="AQ446" s="28"/>
      <c r="AR446" s="28"/>
      <c r="AS446" s="28"/>
      <c r="AT446" s="28"/>
      <c r="AW446" s="37">
        <v>22958.291666666668</v>
      </c>
      <c r="AX446">
        <v>39</v>
      </c>
      <c r="AY446">
        <v>2</v>
      </c>
      <c r="AZ446">
        <v>48</v>
      </c>
      <c r="BA446">
        <v>2</v>
      </c>
    </row>
    <row r="447" spans="15:53" hidden="1">
      <c r="O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28"/>
      <c r="AL447" s="28"/>
      <c r="AM447" s="28"/>
      <c r="AN447" s="28"/>
      <c r="AO447" s="28"/>
      <c r="AP447" s="28"/>
      <c r="AQ447" s="28"/>
      <c r="AR447" s="28"/>
      <c r="AS447" s="28"/>
      <c r="AT447" s="28"/>
      <c r="AW447" s="37">
        <v>22987.958333333332</v>
      </c>
      <c r="AX447">
        <v>39</v>
      </c>
      <c r="AY447">
        <v>2</v>
      </c>
      <c r="AZ447">
        <v>49</v>
      </c>
      <c r="BA447">
        <v>1</v>
      </c>
    </row>
    <row r="448" spans="15:53" hidden="1">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8"/>
      <c r="AL448" s="28"/>
      <c r="AM448" s="28"/>
      <c r="AN448" s="28"/>
      <c r="AO448" s="28"/>
      <c r="AP448" s="28"/>
      <c r="AQ448" s="28"/>
      <c r="AR448" s="28"/>
      <c r="AS448" s="28"/>
      <c r="AT448" s="28"/>
      <c r="AW448" s="37">
        <v>23017.416666666668</v>
      </c>
      <c r="AX448">
        <v>39</v>
      </c>
      <c r="AY448">
        <v>2</v>
      </c>
      <c r="AZ448">
        <v>50</v>
      </c>
      <c r="BA448">
        <v>9</v>
      </c>
    </row>
    <row r="449" spans="15:53" hidden="1">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28"/>
      <c r="AL449" s="28"/>
      <c r="AM449" s="28"/>
      <c r="AN449" s="28"/>
      <c r="AO449" s="28"/>
      <c r="AP449" s="28"/>
      <c r="AQ449" s="28"/>
      <c r="AR449" s="28"/>
      <c r="AS449" s="28"/>
      <c r="AT449" s="28"/>
      <c r="AW449" s="37">
        <v>23046.916666666668</v>
      </c>
      <c r="AX449">
        <v>40</v>
      </c>
      <c r="AY449">
        <v>1</v>
      </c>
      <c r="AZ449">
        <v>51</v>
      </c>
      <c r="BA449">
        <v>8</v>
      </c>
    </row>
    <row r="450" spans="15:53" hidden="1">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8"/>
      <c r="AL450" s="28"/>
      <c r="AM450" s="28"/>
      <c r="AN450" s="28"/>
      <c r="AO450" s="28"/>
      <c r="AP450" s="28"/>
      <c r="AQ450" s="28"/>
      <c r="AR450" s="28"/>
      <c r="AS450" s="28"/>
      <c r="AT450" s="28"/>
      <c r="AW450" s="37">
        <v>23076.666666666668</v>
      </c>
      <c r="AX450">
        <v>40</v>
      </c>
      <c r="AY450">
        <v>1</v>
      </c>
      <c r="AZ450">
        <v>52</v>
      </c>
      <c r="BA450">
        <v>7</v>
      </c>
    </row>
    <row r="451" spans="15:53" hidden="1">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28"/>
      <c r="AL451" s="28"/>
      <c r="AM451" s="28"/>
      <c r="AN451" s="28"/>
      <c r="AO451" s="28"/>
      <c r="AP451" s="28"/>
      <c r="AQ451" s="28"/>
      <c r="AR451" s="28"/>
      <c r="AS451" s="28"/>
      <c r="AT451" s="28"/>
      <c r="AW451" s="37">
        <v>23106.875</v>
      </c>
      <c r="AX451">
        <v>40</v>
      </c>
      <c r="AY451">
        <v>1</v>
      </c>
      <c r="AZ451">
        <v>53</v>
      </c>
      <c r="BA451">
        <v>6</v>
      </c>
    </row>
    <row r="452" spans="15:53" hidden="1">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28"/>
      <c r="AL452" s="28"/>
      <c r="AM452" s="28"/>
      <c r="AN452" s="28"/>
      <c r="AO452" s="28"/>
      <c r="AP452" s="28"/>
      <c r="AQ452" s="28"/>
      <c r="AR452" s="28"/>
      <c r="AS452" s="28"/>
      <c r="AT452" s="28"/>
      <c r="AW452" s="37">
        <v>23137.625</v>
      </c>
      <c r="AX452">
        <v>40</v>
      </c>
      <c r="AY452">
        <v>1</v>
      </c>
      <c r="AZ452">
        <v>54</v>
      </c>
      <c r="BA452">
        <v>5</v>
      </c>
    </row>
    <row r="453" spans="15:53" hidden="1">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28"/>
      <c r="AL453" s="28"/>
      <c r="AM453" s="28"/>
      <c r="AN453" s="28"/>
      <c r="AO453" s="28"/>
      <c r="AP453" s="28"/>
      <c r="AQ453" s="28"/>
      <c r="AR453" s="28"/>
      <c r="AS453" s="28"/>
      <c r="AT453" s="28"/>
      <c r="AW453" s="37">
        <v>23168.791666666668</v>
      </c>
      <c r="AX453">
        <v>40</v>
      </c>
      <c r="AY453">
        <v>1</v>
      </c>
      <c r="AZ453">
        <v>55</v>
      </c>
      <c r="BA453">
        <v>4</v>
      </c>
    </row>
    <row r="454" spans="15:53" hidden="1">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8"/>
      <c r="AL454" s="28"/>
      <c r="AM454" s="28"/>
      <c r="AN454" s="28"/>
      <c r="AO454" s="28"/>
      <c r="AP454" s="28"/>
      <c r="AQ454" s="28"/>
      <c r="AR454" s="28"/>
      <c r="AS454" s="28"/>
      <c r="AT454" s="28"/>
      <c r="AW454" s="37">
        <v>23200.25</v>
      </c>
      <c r="AX454">
        <v>40</v>
      </c>
      <c r="AY454">
        <v>1</v>
      </c>
      <c r="AZ454">
        <v>56</v>
      </c>
      <c r="BA454">
        <v>3</v>
      </c>
    </row>
    <row r="455" spans="15:53" hidden="1">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28"/>
      <c r="AL455" s="28"/>
      <c r="AM455" s="28"/>
      <c r="AN455" s="28"/>
      <c r="AO455" s="28"/>
      <c r="AP455" s="28"/>
      <c r="AQ455" s="28"/>
      <c r="AR455" s="28"/>
      <c r="AS455" s="28"/>
      <c r="AT455" s="28"/>
      <c r="AW455" s="37">
        <v>23231.625</v>
      </c>
      <c r="AX455">
        <v>40</v>
      </c>
      <c r="AY455">
        <v>1</v>
      </c>
      <c r="AZ455">
        <v>57</v>
      </c>
      <c r="BA455">
        <v>2</v>
      </c>
    </row>
    <row r="456" spans="15:53" hidden="1">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28"/>
      <c r="AL456" s="28"/>
      <c r="AM456" s="28"/>
      <c r="AN456" s="28"/>
      <c r="AO456" s="28"/>
      <c r="AP456" s="28"/>
      <c r="AQ456" s="28"/>
      <c r="AR456" s="28"/>
      <c r="AS456" s="28"/>
      <c r="AT456" s="28"/>
      <c r="AW456" s="37">
        <v>23262.75</v>
      </c>
      <c r="AX456">
        <v>40</v>
      </c>
      <c r="AY456">
        <v>1</v>
      </c>
      <c r="AZ456">
        <v>58</v>
      </c>
      <c r="BA456">
        <v>1</v>
      </c>
    </row>
    <row r="457" spans="15:53" hidden="1">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28"/>
      <c r="AL457" s="28"/>
      <c r="AM457" s="28"/>
      <c r="AN457" s="28"/>
      <c r="AO457" s="28"/>
      <c r="AP457" s="28"/>
      <c r="AQ457" s="28"/>
      <c r="AR457" s="28"/>
      <c r="AS457" s="28"/>
      <c r="AT457" s="28"/>
      <c r="AW457" s="37">
        <v>23293.416666666668</v>
      </c>
      <c r="AX457">
        <v>40</v>
      </c>
      <c r="AY457">
        <v>1</v>
      </c>
      <c r="AZ457">
        <v>59</v>
      </c>
      <c r="BA457">
        <v>9</v>
      </c>
    </row>
    <row r="458" spans="15:53" hidden="1">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28"/>
      <c r="AL458" s="28"/>
      <c r="AM458" s="28"/>
      <c r="AN458" s="28"/>
      <c r="AO458" s="28"/>
      <c r="AP458" s="28"/>
      <c r="AQ458" s="28"/>
      <c r="AR458" s="28"/>
      <c r="AS458" s="28"/>
      <c r="AT458" s="28"/>
      <c r="AW458" s="37">
        <v>23323.541666666668</v>
      </c>
      <c r="AX458">
        <v>40</v>
      </c>
      <c r="AY458">
        <v>1</v>
      </c>
      <c r="AZ458">
        <v>60</v>
      </c>
      <c r="BA458">
        <v>8</v>
      </c>
    </row>
    <row r="459" spans="15:53" hidden="1">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28"/>
      <c r="AL459" s="28"/>
      <c r="AM459" s="28"/>
      <c r="AN459" s="28"/>
      <c r="AO459" s="28"/>
      <c r="AP459" s="28"/>
      <c r="AQ459" s="28"/>
      <c r="AR459" s="28"/>
      <c r="AS459" s="28"/>
      <c r="AT459" s="28"/>
      <c r="AW459" s="37">
        <v>23353.208333333332</v>
      </c>
      <c r="AX459">
        <v>40</v>
      </c>
      <c r="AY459">
        <v>1</v>
      </c>
      <c r="AZ459">
        <v>1</v>
      </c>
      <c r="BA459">
        <v>7</v>
      </c>
    </row>
    <row r="460" spans="15:53" hidden="1">
      <c r="O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28"/>
      <c r="AL460" s="28"/>
      <c r="AM460" s="28"/>
      <c r="AN460" s="28"/>
      <c r="AO460" s="28"/>
      <c r="AP460" s="28"/>
      <c r="AQ460" s="28"/>
      <c r="AR460" s="28"/>
      <c r="AS460" s="28"/>
      <c r="AT460" s="28"/>
      <c r="AW460" s="37">
        <v>23382.666666666668</v>
      </c>
      <c r="AX460">
        <v>40</v>
      </c>
      <c r="AY460">
        <v>1</v>
      </c>
      <c r="AZ460">
        <v>2</v>
      </c>
      <c r="BA460">
        <v>6</v>
      </c>
    </row>
    <row r="461" spans="15:53" hidden="1">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28"/>
      <c r="AL461" s="28"/>
      <c r="AM461" s="28"/>
      <c r="AN461" s="28"/>
      <c r="AO461" s="28"/>
      <c r="AP461" s="28"/>
      <c r="AQ461" s="28"/>
      <c r="AR461" s="28"/>
      <c r="AS461" s="28"/>
      <c r="AT461" s="28"/>
      <c r="AW461" s="37">
        <v>23412.166666666668</v>
      </c>
      <c r="AX461">
        <v>41</v>
      </c>
      <c r="AY461">
        <v>9</v>
      </c>
      <c r="AZ461">
        <v>3</v>
      </c>
      <c r="BA461">
        <v>5</v>
      </c>
    </row>
    <row r="462" spans="15:53" hidden="1">
      <c r="O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28"/>
      <c r="AL462" s="28"/>
      <c r="AM462" s="28"/>
      <c r="AN462" s="28"/>
      <c r="AO462" s="28"/>
      <c r="AP462" s="28"/>
      <c r="AQ462" s="28"/>
      <c r="AR462" s="28"/>
      <c r="AS462" s="28"/>
      <c r="AT462" s="28"/>
      <c r="AW462" s="37">
        <v>23441.916666666668</v>
      </c>
      <c r="AX462">
        <v>41</v>
      </c>
      <c r="AY462">
        <v>9</v>
      </c>
      <c r="AZ462">
        <v>4</v>
      </c>
      <c r="BA462">
        <v>4</v>
      </c>
    </row>
    <row r="463" spans="15:53" hidden="1">
      <c r="O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28"/>
      <c r="AL463" s="28"/>
      <c r="AM463" s="28"/>
      <c r="AN463" s="28"/>
      <c r="AO463" s="28"/>
      <c r="AP463" s="28"/>
      <c r="AQ463" s="28"/>
      <c r="AR463" s="28"/>
      <c r="AS463" s="28"/>
      <c r="AT463" s="28"/>
      <c r="AW463" s="37">
        <v>23472.125</v>
      </c>
      <c r="AX463">
        <v>41</v>
      </c>
      <c r="AY463">
        <v>9</v>
      </c>
      <c r="AZ463">
        <v>5</v>
      </c>
      <c r="BA463">
        <v>3</v>
      </c>
    </row>
    <row r="464" spans="15:53" hidden="1">
      <c r="O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28"/>
      <c r="AL464" s="28"/>
      <c r="AM464" s="28"/>
      <c r="AN464" s="28"/>
      <c r="AO464" s="28"/>
      <c r="AP464" s="28"/>
      <c r="AQ464" s="28"/>
      <c r="AR464" s="28"/>
      <c r="AS464" s="28"/>
      <c r="AT464" s="28"/>
      <c r="AW464" s="37">
        <v>23502.875</v>
      </c>
      <c r="AX464">
        <v>41</v>
      </c>
      <c r="AY464">
        <v>9</v>
      </c>
      <c r="AZ464">
        <v>6</v>
      </c>
      <c r="BA464">
        <v>2</v>
      </c>
    </row>
    <row r="465" spans="15:53" hidden="1">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28"/>
      <c r="AL465" s="28"/>
      <c r="AM465" s="28"/>
      <c r="AN465" s="28"/>
      <c r="AO465" s="28"/>
      <c r="AP465" s="28"/>
      <c r="AQ465" s="28"/>
      <c r="AR465" s="28"/>
      <c r="AS465" s="28"/>
      <c r="AT465" s="28"/>
      <c r="AW465" s="37">
        <v>23534.041666666668</v>
      </c>
      <c r="AX465">
        <v>41</v>
      </c>
      <c r="AY465">
        <v>9</v>
      </c>
      <c r="AZ465">
        <v>7</v>
      </c>
      <c r="BA465">
        <v>1</v>
      </c>
    </row>
    <row r="466" spans="15:53" hidden="1">
      <c r="O466" s="28"/>
      <c r="P466" s="28"/>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c r="AT466" s="28"/>
      <c r="AW466" s="37">
        <v>23565.5</v>
      </c>
      <c r="AX466">
        <v>41</v>
      </c>
      <c r="AY466">
        <v>9</v>
      </c>
      <c r="AZ466">
        <v>8</v>
      </c>
      <c r="BA466">
        <v>9</v>
      </c>
    </row>
    <row r="467" spans="15:53" hidden="1">
      <c r="O467" s="28"/>
      <c r="P467" s="28"/>
      <c r="Q467" s="28"/>
      <c r="R467" s="28"/>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W467" s="37">
        <v>23596.875</v>
      </c>
      <c r="AX467">
        <v>41</v>
      </c>
      <c r="AY467">
        <v>9</v>
      </c>
      <c r="AZ467">
        <v>9</v>
      </c>
      <c r="BA467">
        <v>8</v>
      </c>
    </row>
    <row r="468" spans="15:53" hidden="1">
      <c r="O468" s="28"/>
      <c r="P468" s="28"/>
      <c r="Q468" s="28"/>
      <c r="R468" s="28"/>
      <c r="S468" s="28"/>
      <c r="T468" s="28"/>
      <c r="U468" s="28"/>
      <c r="V468" s="28"/>
      <c r="W468" s="28"/>
      <c r="X468" s="28"/>
      <c r="Y468" s="28"/>
      <c r="Z468" s="28"/>
      <c r="AA468" s="28"/>
      <c r="AB468" s="28"/>
      <c r="AC468" s="28"/>
      <c r="AD468" s="28"/>
      <c r="AE468" s="28"/>
      <c r="AF468" s="28"/>
      <c r="AG468" s="28"/>
      <c r="AH468" s="28"/>
      <c r="AI468" s="28"/>
      <c r="AJ468" s="28"/>
      <c r="AK468" s="28"/>
      <c r="AL468" s="28"/>
      <c r="AM468" s="28"/>
      <c r="AN468" s="28"/>
      <c r="AO468" s="28"/>
      <c r="AP468" s="28"/>
      <c r="AQ468" s="28"/>
      <c r="AR468" s="28"/>
      <c r="AS468" s="28"/>
      <c r="AT468" s="28"/>
      <c r="AW468" s="37">
        <v>23628</v>
      </c>
      <c r="AX468">
        <v>41</v>
      </c>
      <c r="AY468">
        <v>9</v>
      </c>
      <c r="AZ468">
        <v>10</v>
      </c>
      <c r="BA468">
        <v>7</v>
      </c>
    </row>
    <row r="469" spans="15:53" hidden="1">
      <c r="O469" s="28"/>
      <c r="P469" s="28"/>
      <c r="Q469" s="28"/>
      <c r="R469" s="28"/>
      <c r="S469" s="28"/>
      <c r="T469" s="28"/>
      <c r="U469" s="28"/>
      <c r="V469" s="28"/>
      <c r="W469" s="28"/>
      <c r="X469" s="28"/>
      <c r="Y469" s="28"/>
      <c r="Z469" s="28"/>
      <c r="AA469" s="28"/>
      <c r="AB469" s="28"/>
      <c r="AC469" s="28"/>
      <c r="AD469" s="28"/>
      <c r="AE469" s="28"/>
      <c r="AF469" s="28"/>
      <c r="AG469" s="28"/>
      <c r="AH469" s="28"/>
      <c r="AI469" s="28"/>
      <c r="AJ469" s="28"/>
      <c r="AK469" s="28"/>
      <c r="AL469" s="28"/>
      <c r="AM469" s="28"/>
      <c r="AN469" s="28"/>
      <c r="AO469" s="28"/>
      <c r="AP469" s="28"/>
      <c r="AQ469" s="28"/>
      <c r="AR469" s="28"/>
      <c r="AS469" s="28"/>
      <c r="AT469" s="28"/>
      <c r="AW469" s="37">
        <v>23658.625</v>
      </c>
      <c r="AX469">
        <v>41</v>
      </c>
      <c r="AY469">
        <v>9</v>
      </c>
      <c r="AZ469">
        <v>11</v>
      </c>
      <c r="BA469">
        <v>6</v>
      </c>
    </row>
    <row r="470" spans="15:53" hidden="1">
      <c r="O470" s="28"/>
      <c r="P470" s="28"/>
      <c r="Q470" s="28"/>
      <c r="R470" s="28"/>
      <c r="S470" s="28"/>
      <c r="T470" s="28"/>
      <c r="U470" s="28"/>
      <c r="V470" s="28"/>
      <c r="W470" s="28"/>
      <c r="X470" s="28"/>
      <c r="Y470" s="28"/>
      <c r="Z470" s="28"/>
      <c r="AA470" s="28"/>
      <c r="AB470" s="28"/>
      <c r="AC470" s="28"/>
      <c r="AD470" s="28"/>
      <c r="AE470" s="28"/>
      <c r="AF470" s="28"/>
      <c r="AG470" s="28"/>
      <c r="AH470" s="28"/>
      <c r="AI470" s="28"/>
      <c r="AJ470" s="28"/>
      <c r="AK470" s="28"/>
      <c r="AL470" s="28"/>
      <c r="AM470" s="28"/>
      <c r="AN470" s="28"/>
      <c r="AO470" s="28"/>
      <c r="AP470" s="28"/>
      <c r="AQ470" s="28"/>
      <c r="AR470" s="28"/>
      <c r="AS470" s="28"/>
      <c r="AT470" s="28"/>
      <c r="AW470" s="37">
        <v>23688.75</v>
      </c>
      <c r="AX470">
        <v>41</v>
      </c>
      <c r="AY470">
        <v>9</v>
      </c>
      <c r="AZ470">
        <v>12</v>
      </c>
      <c r="BA470">
        <v>5</v>
      </c>
    </row>
    <row r="471" spans="15:53" hidden="1">
      <c r="O471" s="28"/>
      <c r="P471" s="28"/>
      <c r="Q471" s="28"/>
      <c r="R471" s="28"/>
      <c r="S471" s="28"/>
      <c r="T471" s="28"/>
      <c r="U471" s="28"/>
      <c r="V471" s="28"/>
      <c r="W471" s="28"/>
      <c r="X471" s="28"/>
      <c r="Y471" s="28"/>
      <c r="Z471" s="28"/>
      <c r="AA471" s="28"/>
      <c r="AB471" s="28"/>
      <c r="AC471" s="28"/>
      <c r="AD471" s="28"/>
      <c r="AE471" s="28"/>
      <c r="AF471" s="28"/>
      <c r="AG471" s="28"/>
      <c r="AH471" s="28"/>
      <c r="AI471" s="28"/>
      <c r="AJ471" s="28"/>
      <c r="AK471" s="28"/>
      <c r="AL471" s="28"/>
      <c r="AM471" s="28"/>
      <c r="AN471" s="28"/>
      <c r="AO471" s="28"/>
      <c r="AP471" s="28"/>
      <c r="AQ471" s="28"/>
      <c r="AR471" s="28"/>
      <c r="AS471" s="28"/>
      <c r="AT471" s="28"/>
      <c r="AW471" s="37">
        <v>23718.458333333332</v>
      </c>
      <c r="AX471">
        <v>41</v>
      </c>
      <c r="AY471">
        <v>9</v>
      </c>
      <c r="AZ471">
        <v>13</v>
      </c>
      <c r="BA471">
        <v>4</v>
      </c>
    </row>
    <row r="472" spans="15:53" hidden="1">
      <c r="O472" s="28"/>
      <c r="P472" s="28"/>
      <c r="Q472" s="28"/>
      <c r="R472" s="28"/>
      <c r="S472" s="28"/>
      <c r="T472" s="28"/>
      <c r="U472" s="28"/>
      <c r="V472" s="28"/>
      <c r="W472" s="28"/>
      <c r="X472" s="28"/>
      <c r="Y472" s="28"/>
      <c r="Z472" s="28"/>
      <c r="AA472" s="28"/>
      <c r="AB472" s="28"/>
      <c r="AC472" s="28"/>
      <c r="AD472" s="28"/>
      <c r="AE472" s="28"/>
      <c r="AF472" s="28"/>
      <c r="AG472" s="28"/>
      <c r="AH472" s="28"/>
      <c r="AI472" s="28"/>
      <c r="AJ472" s="28"/>
      <c r="AK472" s="28"/>
      <c r="AL472" s="28"/>
      <c r="AM472" s="28"/>
      <c r="AN472" s="28"/>
      <c r="AO472" s="28"/>
      <c r="AP472" s="28"/>
      <c r="AQ472" s="28"/>
      <c r="AR472" s="28"/>
      <c r="AS472" s="28"/>
      <c r="AT472" s="28"/>
      <c r="AW472" s="37">
        <v>23747.916666666668</v>
      </c>
      <c r="AX472">
        <v>41</v>
      </c>
      <c r="AY472">
        <v>9</v>
      </c>
      <c r="AZ472">
        <v>14</v>
      </c>
      <c r="BA472">
        <v>3</v>
      </c>
    </row>
    <row r="473" spans="15:53" hidden="1">
      <c r="O473" s="28"/>
      <c r="P473" s="28"/>
      <c r="Q473" s="28"/>
      <c r="R473" s="28"/>
      <c r="S473" s="28"/>
      <c r="T473" s="28"/>
      <c r="U473" s="28"/>
      <c r="V473" s="28"/>
      <c r="W473" s="28"/>
      <c r="X473" s="28"/>
      <c r="Y473" s="28"/>
      <c r="Z473" s="28"/>
      <c r="AA473" s="28"/>
      <c r="AB473" s="28"/>
      <c r="AC473" s="28"/>
      <c r="AD473" s="28"/>
      <c r="AE473" s="28"/>
      <c r="AF473" s="28"/>
      <c r="AG473" s="28"/>
      <c r="AH473" s="28"/>
      <c r="AI473" s="28"/>
      <c r="AJ473" s="28"/>
      <c r="AK473" s="28"/>
      <c r="AL473" s="28"/>
      <c r="AM473" s="28"/>
      <c r="AN473" s="28"/>
      <c r="AO473" s="28"/>
      <c r="AP473" s="28"/>
      <c r="AQ473" s="28"/>
      <c r="AR473" s="28"/>
      <c r="AS473" s="28"/>
      <c r="AT473" s="28"/>
      <c r="AW473" s="37">
        <v>23777.416666666668</v>
      </c>
      <c r="AX473">
        <v>42</v>
      </c>
      <c r="AY473">
        <v>8</v>
      </c>
      <c r="AZ473">
        <v>15</v>
      </c>
      <c r="BA473">
        <v>2</v>
      </c>
    </row>
    <row r="474" spans="15:53" hidden="1">
      <c r="O474" s="28"/>
      <c r="P474" s="28"/>
      <c r="Q474" s="28"/>
      <c r="R474" s="28"/>
      <c r="S474" s="28"/>
      <c r="T474" s="28"/>
      <c r="U474" s="28"/>
      <c r="V474" s="28"/>
      <c r="W474" s="28"/>
      <c r="X474" s="28"/>
      <c r="Y474" s="28"/>
      <c r="Z474" s="28"/>
      <c r="AA474" s="28"/>
      <c r="AB474" s="28"/>
      <c r="AC474" s="28"/>
      <c r="AD474" s="28"/>
      <c r="AE474" s="28"/>
      <c r="AF474" s="28"/>
      <c r="AG474" s="28"/>
      <c r="AH474" s="28"/>
      <c r="AI474" s="28"/>
      <c r="AJ474" s="28"/>
      <c r="AK474" s="28"/>
      <c r="AL474" s="28"/>
      <c r="AM474" s="28"/>
      <c r="AN474" s="28"/>
      <c r="AO474" s="28"/>
      <c r="AP474" s="28"/>
      <c r="AQ474" s="28"/>
      <c r="AR474" s="28"/>
      <c r="AS474" s="28"/>
      <c r="AT474" s="28"/>
      <c r="AW474" s="37">
        <v>23807.166666666668</v>
      </c>
      <c r="AX474">
        <v>42</v>
      </c>
      <c r="AY474">
        <v>8</v>
      </c>
      <c r="AZ474">
        <v>16</v>
      </c>
      <c r="BA474">
        <v>1</v>
      </c>
    </row>
    <row r="475" spans="15:53" hidden="1">
      <c r="O475" s="28"/>
      <c r="P475" s="28"/>
      <c r="Q475" s="28"/>
      <c r="R475" s="28"/>
      <c r="S475" s="28"/>
      <c r="T475" s="28"/>
      <c r="U475" s="28"/>
      <c r="V475" s="28"/>
      <c r="W475" s="28"/>
      <c r="X475" s="28"/>
      <c r="Y475" s="28"/>
      <c r="Z475" s="28"/>
      <c r="AA475" s="28"/>
      <c r="AB475" s="28"/>
      <c r="AC475" s="28"/>
      <c r="AD475" s="28"/>
      <c r="AE475" s="28"/>
      <c r="AF475" s="28"/>
      <c r="AG475" s="28"/>
      <c r="AH475" s="28"/>
      <c r="AI475" s="28"/>
      <c r="AJ475" s="28"/>
      <c r="AK475" s="28"/>
      <c r="AL475" s="28"/>
      <c r="AM475" s="28"/>
      <c r="AN475" s="28"/>
      <c r="AO475" s="28"/>
      <c r="AP475" s="28"/>
      <c r="AQ475" s="28"/>
      <c r="AR475" s="28"/>
      <c r="AS475" s="28"/>
      <c r="AT475" s="28"/>
      <c r="AW475" s="37">
        <v>23837.375</v>
      </c>
      <c r="AX475">
        <v>42</v>
      </c>
      <c r="AY475">
        <v>8</v>
      </c>
      <c r="AZ475">
        <v>17</v>
      </c>
      <c r="BA475">
        <v>9</v>
      </c>
    </row>
    <row r="476" spans="15:53" hidden="1">
      <c r="O476" s="28"/>
      <c r="P476" s="28"/>
      <c r="Q476" s="28"/>
      <c r="R476" s="28"/>
      <c r="S476" s="28"/>
      <c r="T476" s="28"/>
      <c r="U476" s="28"/>
      <c r="V476" s="28"/>
      <c r="W476" s="28"/>
      <c r="X476" s="28"/>
      <c r="Y476" s="28"/>
      <c r="Z476" s="28"/>
      <c r="AA476" s="28"/>
      <c r="AB476" s="28"/>
      <c r="AC476" s="28"/>
      <c r="AD476" s="28"/>
      <c r="AE476" s="28"/>
      <c r="AF476" s="28"/>
      <c r="AG476" s="28"/>
      <c r="AH476" s="28"/>
      <c r="AI476" s="28"/>
      <c r="AJ476" s="28"/>
      <c r="AK476" s="28"/>
      <c r="AL476" s="28"/>
      <c r="AM476" s="28"/>
      <c r="AN476" s="28"/>
      <c r="AO476" s="28"/>
      <c r="AP476" s="28"/>
      <c r="AQ476" s="28"/>
      <c r="AR476" s="28"/>
      <c r="AS476" s="28"/>
      <c r="AT476" s="28"/>
      <c r="AW476" s="37">
        <v>23868.125</v>
      </c>
      <c r="AX476">
        <v>42</v>
      </c>
      <c r="AY476">
        <v>8</v>
      </c>
      <c r="AZ476">
        <v>18</v>
      </c>
      <c r="BA476">
        <v>8</v>
      </c>
    </row>
    <row r="477" spans="15:53" hidden="1">
      <c r="O477" s="28"/>
      <c r="P477" s="28"/>
      <c r="Q477" s="28"/>
      <c r="R477" s="28"/>
      <c r="S477" s="28"/>
      <c r="T477" s="28"/>
      <c r="U477" s="28"/>
      <c r="V477" s="28"/>
      <c r="W477" s="28"/>
      <c r="X477" s="28"/>
      <c r="Y477" s="28"/>
      <c r="Z477" s="28"/>
      <c r="AA477" s="28"/>
      <c r="AB477" s="28"/>
      <c r="AC477" s="28"/>
      <c r="AD477" s="28"/>
      <c r="AE477" s="28"/>
      <c r="AF477" s="28"/>
      <c r="AG477" s="28"/>
      <c r="AH477" s="28"/>
      <c r="AI477" s="28"/>
      <c r="AJ477" s="28"/>
      <c r="AK477" s="28"/>
      <c r="AL477" s="28"/>
      <c r="AM477" s="28"/>
      <c r="AN477" s="28"/>
      <c r="AO477" s="28"/>
      <c r="AP477" s="28"/>
      <c r="AQ477" s="28"/>
      <c r="AR477" s="28"/>
      <c r="AS477" s="28"/>
      <c r="AT477" s="28"/>
      <c r="AW477" s="37">
        <v>23899.291666666668</v>
      </c>
      <c r="AX477">
        <v>42</v>
      </c>
      <c r="AY477">
        <v>8</v>
      </c>
      <c r="AZ477">
        <v>19</v>
      </c>
      <c r="BA477">
        <v>7</v>
      </c>
    </row>
    <row r="478" spans="15:53" hidden="1">
      <c r="O478" s="28"/>
      <c r="P478" s="28"/>
      <c r="Q478" s="28"/>
      <c r="R478" s="28"/>
      <c r="S478" s="28"/>
      <c r="T478" s="28"/>
      <c r="U478" s="28"/>
      <c r="V478" s="28"/>
      <c r="W478" s="28"/>
      <c r="X478" s="28"/>
      <c r="Y478" s="28"/>
      <c r="Z478" s="28"/>
      <c r="AA478" s="28"/>
      <c r="AB478" s="28"/>
      <c r="AC478" s="28"/>
      <c r="AD478" s="28"/>
      <c r="AE478" s="28"/>
      <c r="AF478" s="28"/>
      <c r="AG478" s="28"/>
      <c r="AH478" s="28"/>
      <c r="AI478" s="28"/>
      <c r="AJ478" s="28"/>
      <c r="AK478" s="28"/>
      <c r="AL478" s="28"/>
      <c r="AM478" s="28"/>
      <c r="AN478" s="28"/>
      <c r="AO478" s="28"/>
      <c r="AP478" s="28"/>
      <c r="AQ478" s="28"/>
      <c r="AR478" s="28"/>
      <c r="AS478" s="28"/>
      <c r="AT478" s="28"/>
      <c r="AW478" s="37">
        <v>23930.708333333332</v>
      </c>
      <c r="AX478">
        <v>42</v>
      </c>
      <c r="AY478">
        <v>8</v>
      </c>
      <c r="AZ478">
        <v>20</v>
      </c>
      <c r="BA478">
        <v>6</v>
      </c>
    </row>
    <row r="479" spans="15:53" hidden="1">
      <c r="O479" s="28"/>
      <c r="P479" s="28"/>
      <c r="Q479" s="28"/>
      <c r="R479" s="28"/>
      <c r="S479" s="28"/>
      <c r="T479" s="28"/>
      <c r="U479" s="28"/>
      <c r="V479" s="28"/>
      <c r="W479" s="28"/>
      <c r="X479" s="28"/>
      <c r="Y479" s="28"/>
      <c r="Z479" s="28"/>
      <c r="AA479" s="28"/>
      <c r="AB479" s="28"/>
      <c r="AC479" s="28"/>
      <c r="AD479" s="28"/>
      <c r="AE479" s="28"/>
      <c r="AF479" s="28"/>
      <c r="AG479" s="28"/>
      <c r="AH479" s="28"/>
      <c r="AI479" s="28"/>
      <c r="AJ479" s="28"/>
      <c r="AK479" s="28"/>
      <c r="AL479" s="28"/>
      <c r="AM479" s="28"/>
      <c r="AN479" s="28"/>
      <c r="AO479" s="28"/>
      <c r="AP479" s="28"/>
      <c r="AQ479" s="28"/>
      <c r="AR479" s="28"/>
      <c r="AS479" s="28"/>
      <c r="AT479" s="28"/>
      <c r="AW479" s="37">
        <v>23962.125</v>
      </c>
      <c r="AX479">
        <v>42</v>
      </c>
      <c r="AY479">
        <v>8</v>
      </c>
      <c r="AZ479">
        <v>21</v>
      </c>
      <c r="BA479">
        <v>5</v>
      </c>
    </row>
    <row r="480" spans="15:53" hidden="1">
      <c r="O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8"/>
      <c r="AL480" s="28"/>
      <c r="AM480" s="28"/>
      <c r="AN480" s="28"/>
      <c r="AO480" s="28"/>
      <c r="AP480" s="28"/>
      <c r="AQ480" s="28"/>
      <c r="AR480" s="28"/>
      <c r="AS480" s="28"/>
      <c r="AT480" s="28"/>
      <c r="AW480" s="37">
        <v>23993.25</v>
      </c>
      <c r="AX480">
        <v>42</v>
      </c>
      <c r="AY480">
        <v>8</v>
      </c>
      <c r="AZ480">
        <v>22</v>
      </c>
      <c r="BA480">
        <v>4</v>
      </c>
    </row>
    <row r="481" spans="15:53" hidden="1">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8"/>
      <c r="AL481" s="28"/>
      <c r="AM481" s="28"/>
      <c r="AN481" s="28"/>
      <c r="AO481" s="28"/>
      <c r="AP481" s="28"/>
      <c r="AQ481" s="28"/>
      <c r="AR481" s="28"/>
      <c r="AS481" s="28"/>
      <c r="AT481" s="28"/>
      <c r="AW481" s="37">
        <v>24023.875</v>
      </c>
      <c r="AX481">
        <v>42</v>
      </c>
      <c r="AY481">
        <v>8</v>
      </c>
      <c r="AZ481">
        <v>23</v>
      </c>
      <c r="BA481">
        <v>3</v>
      </c>
    </row>
    <row r="482" spans="15:53" hidden="1">
      <c r="O482" s="28"/>
      <c r="P482" s="28"/>
      <c r="Q482" s="28"/>
      <c r="R482" s="28"/>
      <c r="S482" s="28"/>
      <c r="T482" s="28"/>
      <c r="U482" s="28"/>
      <c r="V482" s="28"/>
      <c r="W482" s="28"/>
      <c r="X482" s="28"/>
      <c r="Y482" s="28"/>
      <c r="Z482" s="28"/>
      <c r="AA482" s="28"/>
      <c r="AB482" s="28"/>
      <c r="AC482" s="28"/>
      <c r="AD482" s="28"/>
      <c r="AE482" s="28"/>
      <c r="AF482" s="28"/>
      <c r="AG482" s="28"/>
      <c r="AH482" s="28"/>
      <c r="AI482" s="28"/>
      <c r="AJ482" s="28"/>
      <c r="AK482" s="28"/>
      <c r="AL482" s="28"/>
      <c r="AM482" s="28"/>
      <c r="AN482" s="28"/>
      <c r="AO482" s="28"/>
      <c r="AP482" s="28"/>
      <c r="AQ482" s="28"/>
      <c r="AR482" s="28"/>
      <c r="AS482" s="28"/>
      <c r="AT482" s="28"/>
      <c r="AW482" s="37">
        <v>24054</v>
      </c>
      <c r="AX482">
        <v>42</v>
      </c>
      <c r="AY482">
        <v>8</v>
      </c>
      <c r="AZ482">
        <v>24</v>
      </c>
      <c r="BA482">
        <v>2</v>
      </c>
    </row>
    <row r="483" spans="15:53" hidden="1">
      <c r="O483" s="28"/>
      <c r="P483" s="28"/>
      <c r="Q483" s="28"/>
      <c r="R483" s="28"/>
      <c r="S483" s="28"/>
      <c r="T483" s="28"/>
      <c r="U483" s="28"/>
      <c r="V483" s="28"/>
      <c r="W483" s="28"/>
      <c r="X483" s="28"/>
      <c r="Y483" s="28"/>
      <c r="Z483" s="28"/>
      <c r="AA483" s="28"/>
      <c r="AB483" s="28"/>
      <c r="AC483" s="28"/>
      <c r="AD483" s="28"/>
      <c r="AE483" s="28"/>
      <c r="AF483" s="28"/>
      <c r="AG483" s="28"/>
      <c r="AH483" s="28"/>
      <c r="AI483" s="28"/>
      <c r="AJ483" s="28"/>
      <c r="AK483" s="28"/>
      <c r="AL483" s="28"/>
      <c r="AM483" s="28"/>
      <c r="AN483" s="28"/>
      <c r="AO483" s="28"/>
      <c r="AP483" s="28"/>
      <c r="AQ483" s="28"/>
      <c r="AR483" s="28"/>
      <c r="AS483" s="28"/>
      <c r="AT483" s="28"/>
      <c r="AW483" s="37">
        <v>24083.708333333332</v>
      </c>
      <c r="AX483">
        <v>42</v>
      </c>
      <c r="AY483">
        <v>8</v>
      </c>
      <c r="AZ483">
        <v>25</v>
      </c>
      <c r="BA483">
        <v>1</v>
      </c>
    </row>
    <row r="484" spans="15:53" hidden="1">
      <c r="O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8"/>
      <c r="AL484" s="28"/>
      <c r="AM484" s="28"/>
      <c r="AN484" s="28"/>
      <c r="AO484" s="28"/>
      <c r="AP484" s="28"/>
      <c r="AQ484" s="28"/>
      <c r="AR484" s="28"/>
      <c r="AS484" s="28"/>
      <c r="AT484" s="28"/>
      <c r="AW484" s="37">
        <v>24113.166666666668</v>
      </c>
      <c r="AX484">
        <v>42</v>
      </c>
      <c r="AY484">
        <v>8</v>
      </c>
      <c r="AZ484">
        <v>26</v>
      </c>
      <c r="BA484">
        <v>9</v>
      </c>
    </row>
    <row r="485" spans="15:53" hidden="1">
      <c r="O485" s="28"/>
      <c r="P485" s="28"/>
      <c r="Q485" s="28"/>
      <c r="R485" s="28"/>
      <c r="S485" s="28"/>
      <c r="T485" s="28"/>
      <c r="U485" s="28"/>
      <c r="V485" s="28"/>
      <c r="W485" s="28"/>
      <c r="X485" s="28"/>
      <c r="Y485" s="28"/>
      <c r="Z485" s="28"/>
      <c r="AA485" s="28"/>
      <c r="AB485" s="28"/>
      <c r="AC485" s="28"/>
      <c r="AD485" s="28"/>
      <c r="AE485" s="28"/>
      <c r="AF485" s="28"/>
      <c r="AG485" s="28"/>
      <c r="AH485" s="28"/>
      <c r="AI485" s="28"/>
      <c r="AJ485" s="28"/>
      <c r="AK485" s="28"/>
      <c r="AL485" s="28"/>
      <c r="AM485" s="28"/>
      <c r="AN485" s="28"/>
      <c r="AO485" s="28"/>
      <c r="AP485" s="28"/>
      <c r="AQ485" s="28"/>
      <c r="AR485" s="28"/>
      <c r="AS485" s="28"/>
      <c r="AT485" s="28"/>
      <c r="AW485" s="37">
        <v>24142.666666666668</v>
      </c>
      <c r="AX485">
        <v>43</v>
      </c>
      <c r="AY485">
        <v>7</v>
      </c>
      <c r="AZ485">
        <v>27</v>
      </c>
      <c r="BA485">
        <v>8</v>
      </c>
    </row>
    <row r="486" spans="15:53" hidden="1">
      <c r="O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8"/>
      <c r="AL486" s="28"/>
      <c r="AM486" s="28"/>
      <c r="AN486" s="28"/>
      <c r="AO486" s="28"/>
      <c r="AP486" s="28"/>
      <c r="AQ486" s="28"/>
      <c r="AR486" s="28"/>
      <c r="AS486" s="28"/>
      <c r="AT486" s="28"/>
      <c r="AW486" s="37">
        <v>24172.416666666668</v>
      </c>
      <c r="AX486">
        <v>43</v>
      </c>
      <c r="AY486">
        <v>7</v>
      </c>
      <c r="AZ486">
        <v>28</v>
      </c>
      <c r="BA486">
        <v>7</v>
      </c>
    </row>
    <row r="487" spans="15:53" hidden="1">
      <c r="O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28"/>
      <c r="AL487" s="28"/>
      <c r="AM487" s="28"/>
      <c r="AN487" s="28"/>
      <c r="AO487" s="28"/>
      <c r="AP487" s="28"/>
      <c r="AQ487" s="28"/>
      <c r="AR487" s="28"/>
      <c r="AS487" s="28"/>
      <c r="AT487" s="28"/>
      <c r="AW487" s="37">
        <v>24202.625</v>
      </c>
      <c r="AX487">
        <v>43</v>
      </c>
      <c r="AY487">
        <v>7</v>
      </c>
      <c r="AZ487">
        <v>29</v>
      </c>
      <c r="BA487">
        <v>6</v>
      </c>
    </row>
    <row r="488" spans="15:53" hidden="1">
      <c r="O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28"/>
      <c r="AL488" s="28"/>
      <c r="AM488" s="28"/>
      <c r="AN488" s="28"/>
      <c r="AO488" s="28"/>
      <c r="AP488" s="28"/>
      <c r="AQ488" s="28"/>
      <c r="AR488" s="28"/>
      <c r="AS488" s="28"/>
      <c r="AT488" s="28"/>
      <c r="AW488" s="37">
        <v>24233.333333333332</v>
      </c>
      <c r="AX488">
        <v>43</v>
      </c>
      <c r="AY488">
        <v>7</v>
      </c>
      <c r="AZ488">
        <v>30</v>
      </c>
      <c r="BA488">
        <v>5</v>
      </c>
    </row>
    <row r="489" spans="15:53" hidden="1">
      <c r="O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28"/>
      <c r="AL489" s="28"/>
      <c r="AM489" s="28"/>
      <c r="AN489" s="28"/>
      <c r="AO489" s="28"/>
      <c r="AP489" s="28"/>
      <c r="AQ489" s="28"/>
      <c r="AR489" s="28"/>
      <c r="AS489" s="28"/>
      <c r="AT489" s="28"/>
      <c r="AW489" s="37">
        <v>24264.541666666668</v>
      </c>
      <c r="AX489">
        <v>43</v>
      </c>
      <c r="AY489">
        <v>7</v>
      </c>
      <c r="AZ489">
        <v>31</v>
      </c>
      <c r="BA489">
        <v>4</v>
      </c>
    </row>
    <row r="490" spans="15:53" hidden="1">
      <c r="O490" s="28"/>
      <c r="P490" s="28"/>
      <c r="Q490" s="28"/>
      <c r="R490" s="28"/>
      <c r="S490" s="28"/>
      <c r="T490" s="28"/>
      <c r="U490" s="28"/>
      <c r="V490" s="28"/>
      <c r="W490" s="28"/>
      <c r="X490" s="28"/>
      <c r="Y490" s="28"/>
      <c r="Z490" s="28"/>
      <c r="AA490" s="28"/>
      <c r="AB490" s="28"/>
      <c r="AC490" s="28"/>
      <c r="AD490" s="28"/>
      <c r="AE490" s="28"/>
      <c r="AF490" s="28"/>
      <c r="AG490" s="28"/>
      <c r="AH490" s="28"/>
      <c r="AI490" s="28"/>
      <c r="AJ490" s="28"/>
      <c r="AK490" s="28"/>
      <c r="AL490" s="28"/>
      <c r="AM490" s="28"/>
      <c r="AN490" s="28"/>
      <c r="AO490" s="28"/>
      <c r="AP490" s="28"/>
      <c r="AQ490" s="28"/>
      <c r="AR490" s="28"/>
      <c r="AS490" s="28"/>
      <c r="AT490" s="28"/>
      <c r="AW490" s="37">
        <v>24295.958333333332</v>
      </c>
      <c r="AX490">
        <v>43</v>
      </c>
      <c r="AY490">
        <v>7</v>
      </c>
      <c r="AZ490">
        <v>32</v>
      </c>
      <c r="BA490">
        <v>3</v>
      </c>
    </row>
    <row r="491" spans="15:53" hidden="1">
      <c r="O491" s="28"/>
      <c r="P491" s="28"/>
      <c r="Q491" s="28"/>
      <c r="R491" s="28"/>
      <c r="S491" s="28"/>
      <c r="T491" s="28"/>
      <c r="U491" s="28"/>
      <c r="V491" s="28"/>
      <c r="W491" s="28"/>
      <c r="X491" s="28"/>
      <c r="Y491" s="28"/>
      <c r="Z491" s="28"/>
      <c r="AA491" s="28"/>
      <c r="AB491" s="28"/>
      <c r="AC491" s="28"/>
      <c r="AD491" s="28"/>
      <c r="AE491" s="28"/>
      <c r="AF491" s="28"/>
      <c r="AG491" s="28"/>
      <c r="AH491" s="28"/>
      <c r="AI491" s="28"/>
      <c r="AJ491" s="28"/>
      <c r="AK491" s="28"/>
      <c r="AL491" s="28"/>
      <c r="AM491" s="28"/>
      <c r="AN491" s="28"/>
      <c r="AO491" s="28"/>
      <c r="AP491" s="28"/>
      <c r="AQ491" s="28"/>
      <c r="AR491" s="28"/>
      <c r="AS491" s="28"/>
      <c r="AT491" s="28"/>
      <c r="AW491" s="37">
        <v>24327.375</v>
      </c>
      <c r="AX491">
        <v>43</v>
      </c>
      <c r="AY491">
        <v>7</v>
      </c>
      <c r="AZ491">
        <v>33</v>
      </c>
      <c r="BA491">
        <v>2</v>
      </c>
    </row>
    <row r="492" spans="15:53" hidden="1">
      <c r="O492" s="28"/>
      <c r="P492" s="28"/>
      <c r="Q492" s="28"/>
      <c r="R492" s="28"/>
      <c r="S492" s="28"/>
      <c r="T492" s="28"/>
      <c r="U492" s="28"/>
      <c r="V492" s="28"/>
      <c r="W492" s="28"/>
      <c r="X492" s="28"/>
      <c r="Y492" s="28"/>
      <c r="Z492" s="28"/>
      <c r="AA492" s="28"/>
      <c r="AB492" s="28"/>
      <c r="AC492" s="28"/>
      <c r="AD492" s="28"/>
      <c r="AE492" s="28"/>
      <c r="AF492" s="28"/>
      <c r="AG492" s="28"/>
      <c r="AH492" s="28"/>
      <c r="AI492" s="28"/>
      <c r="AJ492" s="28"/>
      <c r="AK492" s="28"/>
      <c r="AL492" s="28"/>
      <c r="AM492" s="28"/>
      <c r="AN492" s="28"/>
      <c r="AO492" s="28"/>
      <c r="AP492" s="28"/>
      <c r="AQ492" s="28"/>
      <c r="AR492" s="28"/>
      <c r="AS492" s="28"/>
      <c r="AT492" s="28"/>
      <c r="AW492" s="37">
        <v>24358.5</v>
      </c>
      <c r="AX492">
        <v>43</v>
      </c>
      <c r="AY492">
        <v>7</v>
      </c>
      <c r="AZ492">
        <v>34</v>
      </c>
      <c r="BA492">
        <v>1</v>
      </c>
    </row>
    <row r="493" spans="15:53" hidden="1">
      <c r="O493" s="28"/>
      <c r="P493" s="28"/>
      <c r="Q493" s="28"/>
      <c r="R493" s="28"/>
      <c r="S493" s="28"/>
      <c r="T493" s="28"/>
      <c r="U493" s="28"/>
      <c r="V493" s="28"/>
      <c r="W493" s="28"/>
      <c r="X493" s="28"/>
      <c r="Y493" s="28"/>
      <c r="Z493" s="28"/>
      <c r="AA493" s="28"/>
      <c r="AB493" s="28"/>
      <c r="AC493" s="28"/>
      <c r="AD493" s="28"/>
      <c r="AE493" s="28"/>
      <c r="AF493" s="28"/>
      <c r="AG493" s="28"/>
      <c r="AH493" s="28"/>
      <c r="AI493" s="28"/>
      <c r="AJ493" s="28"/>
      <c r="AK493" s="28"/>
      <c r="AL493" s="28"/>
      <c r="AM493" s="28"/>
      <c r="AN493" s="28"/>
      <c r="AO493" s="28"/>
      <c r="AP493" s="28"/>
      <c r="AQ493" s="28"/>
      <c r="AR493" s="28"/>
      <c r="AS493" s="28"/>
      <c r="AT493" s="28"/>
      <c r="AW493" s="37">
        <v>24389.125</v>
      </c>
      <c r="AX493">
        <v>43</v>
      </c>
      <c r="AY493">
        <v>7</v>
      </c>
      <c r="AZ493">
        <v>35</v>
      </c>
      <c r="BA493">
        <v>9</v>
      </c>
    </row>
    <row r="494" spans="15:53" hidden="1">
      <c r="O494" s="28"/>
      <c r="P494" s="28"/>
      <c r="Q494" s="28"/>
      <c r="R494" s="28"/>
      <c r="S494" s="28"/>
      <c r="T494" s="28"/>
      <c r="U494" s="28"/>
      <c r="V494" s="28"/>
      <c r="W494" s="28"/>
      <c r="X494" s="28"/>
      <c r="Y494" s="28"/>
      <c r="Z494" s="28"/>
      <c r="AA494" s="28"/>
      <c r="AB494" s="28"/>
      <c r="AC494" s="28"/>
      <c r="AD494" s="28"/>
      <c r="AE494" s="28"/>
      <c r="AF494" s="28"/>
      <c r="AG494" s="28"/>
      <c r="AH494" s="28"/>
      <c r="AI494" s="28"/>
      <c r="AJ494" s="28"/>
      <c r="AK494" s="28"/>
      <c r="AL494" s="28"/>
      <c r="AM494" s="28"/>
      <c r="AN494" s="28"/>
      <c r="AO494" s="28"/>
      <c r="AP494" s="28"/>
      <c r="AQ494" s="28"/>
      <c r="AR494" s="28"/>
      <c r="AS494" s="28"/>
      <c r="AT494" s="28"/>
      <c r="AW494" s="37">
        <v>24419.25</v>
      </c>
      <c r="AX494">
        <v>43</v>
      </c>
      <c r="AY494">
        <v>7</v>
      </c>
      <c r="AZ494">
        <v>36</v>
      </c>
      <c r="BA494">
        <v>8</v>
      </c>
    </row>
    <row r="495" spans="15:53" hidden="1">
      <c r="O495" s="28"/>
      <c r="P495" s="28"/>
      <c r="Q495" s="28"/>
      <c r="R495" s="28"/>
      <c r="S495" s="28"/>
      <c r="T495" s="28"/>
      <c r="U495" s="28"/>
      <c r="V495" s="28"/>
      <c r="W495" s="28"/>
      <c r="X495" s="28"/>
      <c r="Y495" s="28"/>
      <c r="Z495" s="28"/>
      <c r="AA495" s="28"/>
      <c r="AB495" s="28"/>
      <c r="AC495" s="28"/>
      <c r="AD495" s="28"/>
      <c r="AE495" s="28"/>
      <c r="AF495" s="28"/>
      <c r="AG495" s="28"/>
      <c r="AH495" s="28"/>
      <c r="AI495" s="28"/>
      <c r="AJ495" s="28"/>
      <c r="AK495" s="28"/>
      <c r="AL495" s="28"/>
      <c r="AM495" s="28"/>
      <c r="AN495" s="28"/>
      <c r="AO495" s="28"/>
      <c r="AP495" s="28"/>
      <c r="AQ495" s="28"/>
      <c r="AR495" s="28"/>
      <c r="AS495" s="28"/>
      <c r="AT495" s="28"/>
      <c r="AW495" s="37">
        <v>24448.958333333332</v>
      </c>
      <c r="AX495">
        <v>43</v>
      </c>
      <c r="AY495">
        <v>7</v>
      </c>
      <c r="AZ495">
        <v>37</v>
      </c>
      <c r="BA495">
        <v>7</v>
      </c>
    </row>
    <row r="496" spans="15:53" hidden="1">
      <c r="O496" s="28"/>
      <c r="P496" s="28"/>
      <c r="Q496" s="28"/>
      <c r="R496" s="28"/>
      <c r="S496" s="28"/>
      <c r="T496" s="28"/>
      <c r="U496" s="28"/>
      <c r="V496" s="28"/>
      <c r="W496" s="28"/>
      <c r="X496" s="28"/>
      <c r="Y496" s="28"/>
      <c r="Z496" s="28"/>
      <c r="AA496" s="28"/>
      <c r="AB496" s="28"/>
      <c r="AC496" s="28"/>
      <c r="AD496" s="28"/>
      <c r="AE496" s="28"/>
      <c r="AF496" s="28"/>
      <c r="AG496" s="28"/>
      <c r="AH496" s="28"/>
      <c r="AI496" s="28"/>
      <c r="AJ496" s="28"/>
      <c r="AK496" s="28"/>
      <c r="AL496" s="28"/>
      <c r="AM496" s="28"/>
      <c r="AN496" s="28"/>
      <c r="AO496" s="28"/>
      <c r="AP496" s="28"/>
      <c r="AQ496" s="28"/>
      <c r="AR496" s="28"/>
      <c r="AS496" s="28"/>
      <c r="AT496" s="28"/>
      <c r="AW496" s="37">
        <v>24478.416666666668</v>
      </c>
      <c r="AX496">
        <v>43</v>
      </c>
      <c r="AY496">
        <v>7</v>
      </c>
      <c r="AZ496">
        <v>38</v>
      </c>
      <c r="BA496">
        <v>6</v>
      </c>
    </row>
    <row r="497" spans="15:53" hidden="1">
      <c r="O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28"/>
      <c r="AL497" s="28"/>
      <c r="AM497" s="28"/>
      <c r="AN497" s="28"/>
      <c r="AO497" s="28"/>
      <c r="AP497" s="28"/>
      <c r="AQ497" s="28"/>
      <c r="AR497" s="28"/>
      <c r="AS497" s="28"/>
      <c r="AT497" s="28"/>
      <c r="AW497" s="37">
        <v>24507.916666666668</v>
      </c>
      <c r="AX497">
        <v>44</v>
      </c>
      <c r="AY497">
        <v>6</v>
      </c>
      <c r="AZ497">
        <v>39</v>
      </c>
      <c r="BA497">
        <v>5</v>
      </c>
    </row>
    <row r="498" spans="15:53" hidden="1">
      <c r="O498" s="28"/>
      <c r="P498" s="28"/>
      <c r="Q498" s="28"/>
      <c r="R498" s="28"/>
      <c r="S498" s="28"/>
      <c r="T498" s="28"/>
      <c r="U498" s="28"/>
      <c r="V498" s="28"/>
      <c r="W498" s="28"/>
      <c r="X498" s="28"/>
      <c r="Y498" s="28"/>
      <c r="Z498" s="28"/>
      <c r="AA498" s="28"/>
      <c r="AB498" s="28"/>
      <c r="AC498" s="28"/>
      <c r="AD498" s="28"/>
      <c r="AE498" s="28"/>
      <c r="AF498" s="28"/>
      <c r="AG498" s="28"/>
      <c r="AH498" s="28"/>
      <c r="AI498" s="28"/>
      <c r="AJ498" s="28"/>
      <c r="AK498" s="28"/>
      <c r="AL498" s="28"/>
      <c r="AM498" s="28"/>
      <c r="AN498" s="28"/>
      <c r="AO498" s="28"/>
      <c r="AP498" s="28"/>
      <c r="AQ498" s="28"/>
      <c r="AR498" s="28"/>
      <c r="AS498" s="28"/>
      <c r="AT498" s="28"/>
      <c r="AW498" s="37">
        <v>24537.666666666668</v>
      </c>
      <c r="AX498">
        <v>44</v>
      </c>
      <c r="AY498">
        <v>6</v>
      </c>
      <c r="AZ498">
        <v>40</v>
      </c>
      <c r="BA498">
        <v>4</v>
      </c>
    </row>
    <row r="499" spans="15:53" hidden="1">
      <c r="O499" s="28"/>
      <c r="P499" s="28"/>
      <c r="Q499" s="28"/>
      <c r="R499" s="28"/>
      <c r="S499" s="28"/>
      <c r="T499" s="28"/>
      <c r="U499" s="28"/>
      <c r="V499" s="28"/>
      <c r="W499" s="28"/>
      <c r="X499" s="28"/>
      <c r="Y499" s="28"/>
      <c r="Z499" s="28"/>
      <c r="AA499" s="28"/>
      <c r="AB499" s="28"/>
      <c r="AC499" s="28"/>
      <c r="AD499" s="28"/>
      <c r="AE499" s="28"/>
      <c r="AF499" s="28"/>
      <c r="AG499" s="28"/>
      <c r="AH499" s="28"/>
      <c r="AI499" s="28"/>
      <c r="AJ499" s="28"/>
      <c r="AK499" s="28"/>
      <c r="AL499" s="28"/>
      <c r="AM499" s="28"/>
      <c r="AN499" s="28"/>
      <c r="AO499" s="28"/>
      <c r="AP499" s="28"/>
      <c r="AQ499" s="28"/>
      <c r="AR499" s="28"/>
      <c r="AS499" s="28"/>
      <c r="AT499" s="28"/>
      <c r="AW499" s="37">
        <v>24567.875</v>
      </c>
      <c r="AX499">
        <v>44</v>
      </c>
      <c r="AY499">
        <v>6</v>
      </c>
      <c r="AZ499">
        <v>41</v>
      </c>
      <c r="BA499">
        <v>3</v>
      </c>
    </row>
    <row r="500" spans="15:53" hidden="1">
      <c r="O500" s="28"/>
      <c r="P500" s="28"/>
      <c r="Q500" s="28"/>
      <c r="R500" s="28"/>
      <c r="S500" s="28"/>
      <c r="T500" s="28"/>
      <c r="U500" s="28"/>
      <c r="V500" s="28"/>
      <c r="W500" s="28"/>
      <c r="X500" s="28"/>
      <c r="Y500" s="28"/>
      <c r="Z500" s="28"/>
      <c r="AA500" s="28"/>
      <c r="AB500" s="28"/>
      <c r="AC500" s="28"/>
      <c r="AD500" s="28"/>
      <c r="AE500" s="28"/>
      <c r="AF500" s="28"/>
      <c r="AG500" s="28"/>
      <c r="AH500" s="28"/>
      <c r="AI500" s="28"/>
      <c r="AJ500" s="28"/>
      <c r="AK500" s="28"/>
      <c r="AL500" s="28"/>
      <c r="AM500" s="28"/>
      <c r="AN500" s="28"/>
      <c r="AO500" s="28"/>
      <c r="AP500" s="28"/>
      <c r="AQ500" s="28"/>
      <c r="AR500" s="28"/>
      <c r="AS500" s="28"/>
      <c r="AT500" s="28"/>
      <c r="AW500" s="37">
        <v>24598.583333333332</v>
      </c>
      <c r="AX500">
        <v>44</v>
      </c>
      <c r="AY500">
        <v>6</v>
      </c>
      <c r="AZ500">
        <v>42</v>
      </c>
      <c r="BA500">
        <v>2</v>
      </c>
    </row>
    <row r="501" spans="15:53" hidden="1">
      <c r="O501" s="28"/>
      <c r="P501" s="28"/>
      <c r="Q501" s="28"/>
      <c r="R501" s="28"/>
      <c r="S501" s="28"/>
      <c r="T501" s="28"/>
      <c r="U501" s="28"/>
      <c r="V501" s="28"/>
      <c r="W501" s="28"/>
      <c r="X501" s="28"/>
      <c r="Y501" s="28"/>
      <c r="Z501" s="28"/>
      <c r="AA501" s="28"/>
      <c r="AB501" s="28"/>
      <c r="AC501" s="28"/>
      <c r="AD501" s="28"/>
      <c r="AE501" s="28"/>
      <c r="AF501" s="28"/>
      <c r="AG501" s="28"/>
      <c r="AH501" s="28"/>
      <c r="AI501" s="28"/>
      <c r="AJ501" s="28"/>
      <c r="AK501" s="28"/>
      <c r="AL501" s="28"/>
      <c r="AM501" s="28"/>
      <c r="AN501" s="28"/>
      <c r="AO501" s="28"/>
      <c r="AP501" s="28"/>
      <c r="AQ501" s="28"/>
      <c r="AR501" s="28"/>
      <c r="AS501" s="28"/>
      <c r="AT501" s="28"/>
      <c r="AW501" s="37">
        <v>24629.791666666668</v>
      </c>
      <c r="AX501">
        <v>44</v>
      </c>
      <c r="AY501">
        <v>6</v>
      </c>
      <c r="AZ501">
        <v>43</v>
      </c>
      <c r="BA501">
        <v>1</v>
      </c>
    </row>
    <row r="502" spans="15:53" hidden="1">
      <c r="O502" s="28"/>
      <c r="P502" s="28"/>
      <c r="Q502" s="28"/>
      <c r="R502" s="28"/>
      <c r="S502" s="28"/>
      <c r="T502" s="28"/>
      <c r="U502" s="28"/>
      <c r="V502" s="28"/>
      <c r="W502" s="28"/>
      <c r="X502" s="28"/>
      <c r="Y502" s="28"/>
      <c r="Z502" s="28"/>
      <c r="AA502" s="28"/>
      <c r="AB502" s="28"/>
      <c r="AC502" s="28"/>
      <c r="AD502" s="28"/>
      <c r="AE502" s="28"/>
      <c r="AF502" s="28"/>
      <c r="AG502" s="28"/>
      <c r="AH502" s="28"/>
      <c r="AI502" s="28"/>
      <c r="AJ502" s="28"/>
      <c r="AK502" s="28"/>
      <c r="AL502" s="28"/>
      <c r="AM502" s="28"/>
      <c r="AN502" s="28"/>
      <c r="AO502" s="28"/>
      <c r="AP502" s="28"/>
      <c r="AQ502" s="28"/>
      <c r="AR502" s="28"/>
      <c r="AS502" s="28"/>
      <c r="AT502" s="28"/>
      <c r="AW502" s="37">
        <v>24661.208333333332</v>
      </c>
      <c r="AX502">
        <v>44</v>
      </c>
      <c r="AY502">
        <v>6</v>
      </c>
      <c r="AZ502">
        <v>44</v>
      </c>
      <c r="BA502">
        <v>9</v>
      </c>
    </row>
    <row r="503" spans="15:53" hidden="1">
      <c r="O503" s="28"/>
      <c r="P503" s="28"/>
      <c r="Q503" s="28"/>
      <c r="R503" s="28"/>
      <c r="S503" s="28"/>
      <c r="T503" s="28"/>
      <c r="U503" s="28"/>
      <c r="V503" s="28"/>
      <c r="W503" s="28"/>
      <c r="X503" s="28"/>
      <c r="Y503" s="28"/>
      <c r="Z503" s="28"/>
      <c r="AA503" s="28"/>
      <c r="AB503" s="28"/>
      <c r="AC503" s="28"/>
      <c r="AD503" s="28"/>
      <c r="AE503" s="28"/>
      <c r="AF503" s="28"/>
      <c r="AG503" s="28"/>
      <c r="AH503" s="28"/>
      <c r="AI503" s="28"/>
      <c r="AJ503" s="28"/>
      <c r="AK503" s="28"/>
      <c r="AL503" s="28"/>
      <c r="AM503" s="28"/>
      <c r="AN503" s="28"/>
      <c r="AO503" s="28"/>
      <c r="AP503" s="28"/>
      <c r="AQ503" s="28"/>
      <c r="AR503" s="28"/>
      <c r="AS503" s="28"/>
      <c r="AT503" s="28"/>
      <c r="AW503" s="37">
        <v>24692.625</v>
      </c>
      <c r="AX503">
        <v>44</v>
      </c>
      <c r="AY503">
        <v>6</v>
      </c>
      <c r="AZ503">
        <v>45</v>
      </c>
      <c r="BA503">
        <v>8</v>
      </c>
    </row>
    <row r="504" spans="15:53" hidden="1">
      <c r="O504" s="28"/>
      <c r="P504" s="28"/>
      <c r="Q504" s="28"/>
      <c r="R504" s="28"/>
      <c r="S504" s="28"/>
      <c r="T504" s="28"/>
      <c r="U504" s="28"/>
      <c r="V504" s="28"/>
      <c r="W504" s="28"/>
      <c r="X504" s="28"/>
      <c r="Y504" s="28"/>
      <c r="Z504" s="28"/>
      <c r="AA504" s="28"/>
      <c r="AB504" s="28"/>
      <c r="AC504" s="28"/>
      <c r="AD504" s="28"/>
      <c r="AE504" s="28"/>
      <c r="AF504" s="28"/>
      <c r="AG504" s="28"/>
      <c r="AH504" s="28"/>
      <c r="AI504" s="28"/>
      <c r="AJ504" s="28"/>
      <c r="AK504" s="28"/>
      <c r="AL504" s="28"/>
      <c r="AM504" s="28"/>
      <c r="AN504" s="28"/>
      <c r="AO504" s="28"/>
      <c r="AP504" s="28"/>
      <c r="AQ504" s="28"/>
      <c r="AR504" s="28"/>
      <c r="AS504" s="28"/>
      <c r="AT504" s="28"/>
      <c r="AW504" s="37">
        <v>24723.708333333332</v>
      </c>
      <c r="AX504">
        <v>44</v>
      </c>
      <c r="AY504">
        <v>6</v>
      </c>
      <c r="AZ504">
        <v>46</v>
      </c>
      <c r="BA504">
        <v>7</v>
      </c>
    </row>
    <row r="505" spans="15:53" hidden="1">
      <c r="O505" s="28"/>
      <c r="P505" s="28"/>
      <c r="Q505" s="28"/>
      <c r="R505" s="28"/>
      <c r="S505" s="28"/>
      <c r="T505" s="28"/>
      <c r="U505" s="28"/>
      <c r="V505" s="28"/>
      <c r="W505" s="28"/>
      <c r="X505" s="28"/>
      <c r="Y505" s="28"/>
      <c r="Z505" s="28"/>
      <c r="AA505" s="28"/>
      <c r="AB505" s="28"/>
      <c r="AC505" s="28"/>
      <c r="AD505" s="28"/>
      <c r="AE505" s="28"/>
      <c r="AF505" s="28"/>
      <c r="AG505" s="28"/>
      <c r="AH505" s="28"/>
      <c r="AI505" s="28"/>
      <c r="AJ505" s="28"/>
      <c r="AK505" s="28"/>
      <c r="AL505" s="28"/>
      <c r="AM505" s="28"/>
      <c r="AN505" s="28"/>
      <c r="AO505" s="28"/>
      <c r="AP505" s="28"/>
      <c r="AQ505" s="28"/>
      <c r="AR505" s="28"/>
      <c r="AS505" s="28"/>
      <c r="AT505" s="28"/>
      <c r="AW505" s="37">
        <v>24754.375</v>
      </c>
      <c r="AX505">
        <v>44</v>
      </c>
      <c r="AY505">
        <v>6</v>
      </c>
      <c r="AZ505">
        <v>47</v>
      </c>
      <c r="BA505">
        <v>6</v>
      </c>
    </row>
    <row r="506" spans="15:53" hidden="1">
      <c r="O506" s="28"/>
      <c r="P506" s="28"/>
      <c r="Q506" s="28"/>
      <c r="R506" s="28"/>
      <c r="S506" s="28"/>
      <c r="T506" s="28"/>
      <c r="U506" s="28"/>
      <c r="V506" s="28"/>
      <c r="W506" s="28"/>
      <c r="X506" s="28"/>
      <c r="Y506" s="28"/>
      <c r="Z506" s="28"/>
      <c r="AA506" s="28"/>
      <c r="AB506" s="28"/>
      <c r="AC506" s="28"/>
      <c r="AD506" s="28"/>
      <c r="AE506" s="28"/>
      <c r="AF506" s="28"/>
      <c r="AG506" s="28"/>
      <c r="AH506" s="28"/>
      <c r="AI506" s="28"/>
      <c r="AJ506" s="28"/>
      <c r="AK506" s="28"/>
      <c r="AL506" s="28"/>
      <c r="AM506" s="28"/>
      <c r="AN506" s="28"/>
      <c r="AO506" s="28"/>
      <c r="AP506" s="28"/>
      <c r="AQ506" s="28"/>
      <c r="AR506" s="28"/>
      <c r="AS506" s="28"/>
      <c r="AT506" s="28"/>
      <c r="AW506" s="37">
        <v>24784.5</v>
      </c>
      <c r="AX506">
        <v>44</v>
      </c>
      <c r="AY506">
        <v>6</v>
      </c>
      <c r="AZ506">
        <v>48</v>
      </c>
      <c r="BA506">
        <v>5</v>
      </c>
    </row>
    <row r="507" spans="15:53" hidden="1">
      <c r="O507" s="28"/>
      <c r="P507" s="28"/>
      <c r="Q507" s="28"/>
      <c r="R507" s="28"/>
      <c r="S507" s="28"/>
      <c r="T507" s="28"/>
      <c r="U507" s="28"/>
      <c r="V507" s="28"/>
      <c r="W507" s="28"/>
      <c r="X507" s="28"/>
      <c r="Y507" s="28"/>
      <c r="Z507" s="28"/>
      <c r="AA507" s="28"/>
      <c r="AB507" s="28"/>
      <c r="AC507" s="28"/>
      <c r="AD507" s="28"/>
      <c r="AE507" s="28"/>
      <c r="AF507" s="28"/>
      <c r="AG507" s="28"/>
      <c r="AH507" s="28"/>
      <c r="AI507" s="28"/>
      <c r="AJ507" s="28"/>
      <c r="AK507" s="28"/>
      <c r="AL507" s="28"/>
      <c r="AM507" s="28"/>
      <c r="AN507" s="28"/>
      <c r="AO507" s="28"/>
      <c r="AP507" s="28"/>
      <c r="AQ507" s="28"/>
      <c r="AR507" s="28"/>
      <c r="AS507" s="28"/>
      <c r="AT507" s="28"/>
      <c r="AW507" s="37">
        <v>24814.166666666668</v>
      </c>
      <c r="AX507">
        <v>44</v>
      </c>
      <c r="AY507">
        <v>6</v>
      </c>
      <c r="AZ507">
        <v>49</v>
      </c>
      <c r="BA507">
        <v>4</v>
      </c>
    </row>
    <row r="508" spans="15:53" hidden="1">
      <c r="O508" s="28"/>
      <c r="P508" s="28"/>
      <c r="Q508" s="28"/>
      <c r="R508" s="28"/>
      <c r="S508" s="28"/>
      <c r="T508" s="28"/>
      <c r="U508" s="28"/>
      <c r="V508" s="28"/>
      <c r="W508" s="28"/>
      <c r="X508" s="28"/>
      <c r="Y508" s="28"/>
      <c r="Z508" s="28"/>
      <c r="AA508" s="28"/>
      <c r="AB508" s="28"/>
      <c r="AC508" s="28"/>
      <c r="AD508" s="28"/>
      <c r="AE508" s="28"/>
      <c r="AF508" s="28"/>
      <c r="AG508" s="28"/>
      <c r="AH508" s="28"/>
      <c r="AI508" s="28"/>
      <c r="AJ508" s="28"/>
      <c r="AK508" s="28"/>
      <c r="AL508" s="28"/>
      <c r="AM508" s="28"/>
      <c r="AN508" s="28"/>
      <c r="AO508" s="28"/>
      <c r="AP508" s="28"/>
      <c r="AQ508" s="28"/>
      <c r="AR508" s="28"/>
      <c r="AS508" s="28"/>
      <c r="AT508" s="28"/>
      <c r="AW508" s="37">
        <v>24843.625</v>
      </c>
      <c r="AX508">
        <v>44</v>
      </c>
      <c r="AY508">
        <v>6</v>
      </c>
      <c r="AZ508">
        <v>50</v>
      </c>
      <c r="BA508">
        <v>3</v>
      </c>
    </row>
    <row r="509" spans="15:53" hidden="1">
      <c r="O509" s="28"/>
      <c r="P509" s="28"/>
      <c r="Q509" s="28"/>
      <c r="R509" s="28"/>
      <c r="S509" s="28"/>
      <c r="T509" s="28"/>
      <c r="U509" s="28"/>
      <c r="V509" s="28"/>
      <c r="W509" s="28"/>
      <c r="X509" s="28"/>
      <c r="Y509" s="28"/>
      <c r="Z509" s="28"/>
      <c r="AA509" s="28"/>
      <c r="AB509" s="28"/>
      <c r="AC509" s="28"/>
      <c r="AD509" s="28"/>
      <c r="AE509" s="28"/>
      <c r="AF509" s="28"/>
      <c r="AG509" s="28"/>
      <c r="AH509" s="28"/>
      <c r="AI509" s="28"/>
      <c r="AJ509" s="28"/>
      <c r="AK509" s="28"/>
      <c r="AL509" s="28"/>
      <c r="AM509" s="28"/>
      <c r="AN509" s="28"/>
      <c r="AO509" s="28"/>
      <c r="AP509" s="28"/>
      <c r="AQ509" s="28"/>
      <c r="AR509" s="28"/>
      <c r="AS509" s="28"/>
      <c r="AT509" s="28"/>
      <c r="AW509" s="37">
        <v>24873.125</v>
      </c>
      <c r="AX509">
        <v>45</v>
      </c>
      <c r="AY509">
        <v>5</v>
      </c>
      <c r="AZ509">
        <v>51</v>
      </c>
      <c r="BA509">
        <v>2</v>
      </c>
    </row>
    <row r="510" spans="15:53" hidden="1">
      <c r="O510" s="28"/>
      <c r="P510" s="28"/>
      <c r="Q510" s="28"/>
      <c r="R510" s="28"/>
      <c r="S510" s="28"/>
      <c r="T510" s="28"/>
      <c r="U510" s="28"/>
      <c r="V510" s="28"/>
      <c r="W510" s="28"/>
      <c r="X510" s="28"/>
      <c r="Y510" s="28"/>
      <c r="Z510" s="28"/>
      <c r="AA510" s="28"/>
      <c r="AB510" s="28"/>
      <c r="AC510" s="28"/>
      <c r="AD510" s="28"/>
      <c r="AE510" s="28"/>
      <c r="AF510" s="28"/>
      <c r="AG510" s="28"/>
      <c r="AH510" s="28"/>
      <c r="AI510" s="28"/>
      <c r="AJ510" s="28"/>
      <c r="AK510" s="28"/>
      <c r="AL510" s="28"/>
      <c r="AM510" s="28"/>
      <c r="AN510" s="28"/>
      <c r="AO510" s="28"/>
      <c r="AP510" s="28"/>
      <c r="AQ510" s="28"/>
      <c r="AR510" s="28"/>
      <c r="AS510" s="28"/>
      <c r="AT510" s="28"/>
      <c r="AW510" s="37">
        <v>24902.875</v>
      </c>
      <c r="AX510">
        <v>45</v>
      </c>
      <c r="AY510">
        <v>5</v>
      </c>
      <c r="AZ510">
        <v>52</v>
      </c>
      <c r="BA510">
        <v>1</v>
      </c>
    </row>
    <row r="511" spans="15:53" hidden="1">
      <c r="O511" s="28"/>
      <c r="P511" s="28"/>
      <c r="Q511" s="28"/>
      <c r="R511" s="28"/>
      <c r="S511" s="28"/>
      <c r="T511" s="28"/>
      <c r="U511" s="28"/>
      <c r="V511" s="28"/>
      <c r="W511" s="28"/>
      <c r="X511" s="28"/>
      <c r="Y511" s="28"/>
      <c r="Z511" s="28"/>
      <c r="AA511" s="28"/>
      <c r="AB511" s="28"/>
      <c r="AC511" s="28"/>
      <c r="AD511" s="28"/>
      <c r="AE511" s="28"/>
      <c r="AF511" s="28"/>
      <c r="AG511" s="28"/>
      <c r="AH511" s="28"/>
      <c r="AI511" s="28"/>
      <c r="AJ511" s="28"/>
      <c r="AK511" s="28"/>
      <c r="AL511" s="28"/>
      <c r="AM511" s="28"/>
      <c r="AN511" s="28"/>
      <c r="AO511" s="28"/>
      <c r="AP511" s="28"/>
      <c r="AQ511" s="28"/>
      <c r="AR511" s="28"/>
      <c r="AS511" s="28"/>
      <c r="AT511" s="28"/>
      <c r="AW511" s="37">
        <v>24933.083333333332</v>
      </c>
      <c r="AX511">
        <v>45</v>
      </c>
      <c r="AY511">
        <v>5</v>
      </c>
      <c r="AZ511">
        <v>53</v>
      </c>
      <c r="BA511">
        <v>9</v>
      </c>
    </row>
    <row r="512" spans="15:53" hidden="1">
      <c r="O512" s="28"/>
      <c r="P512" s="28"/>
      <c r="Q512" s="28"/>
      <c r="R512" s="28"/>
      <c r="S512" s="28"/>
      <c r="T512" s="28"/>
      <c r="U512" s="28"/>
      <c r="V512" s="28"/>
      <c r="W512" s="28"/>
      <c r="X512" s="28"/>
      <c r="Y512" s="28"/>
      <c r="Z512" s="28"/>
      <c r="AA512" s="28"/>
      <c r="AB512" s="28"/>
      <c r="AC512" s="28"/>
      <c r="AD512" s="28"/>
      <c r="AE512" s="28"/>
      <c r="AF512" s="28"/>
      <c r="AG512" s="28"/>
      <c r="AH512" s="28"/>
      <c r="AI512" s="28"/>
      <c r="AJ512" s="28"/>
      <c r="AK512" s="28"/>
      <c r="AL512" s="28"/>
      <c r="AM512" s="28"/>
      <c r="AN512" s="28"/>
      <c r="AO512" s="28"/>
      <c r="AP512" s="28"/>
      <c r="AQ512" s="28"/>
      <c r="AR512" s="28"/>
      <c r="AS512" s="28"/>
      <c r="AT512" s="28"/>
      <c r="AW512" s="37">
        <v>24963.833333333332</v>
      </c>
      <c r="AX512">
        <v>45</v>
      </c>
      <c r="AY512">
        <v>5</v>
      </c>
      <c r="AZ512">
        <v>54</v>
      </c>
      <c r="BA512">
        <v>8</v>
      </c>
    </row>
    <row r="513" spans="15:53" hidden="1">
      <c r="O513" s="28"/>
      <c r="P513" s="28"/>
      <c r="Q513" s="28"/>
      <c r="R513" s="28"/>
      <c r="S513" s="28"/>
      <c r="T513" s="28"/>
      <c r="U513" s="28"/>
      <c r="V513" s="28"/>
      <c r="W513" s="28"/>
      <c r="X513" s="28"/>
      <c r="Y513" s="28"/>
      <c r="Z513" s="28"/>
      <c r="AA513" s="28"/>
      <c r="AB513" s="28"/>
      <c r="AC513" s="28"/>
      <c r="AD513" s="28"/>
      <c r="AE513" s="28"/>
      <c r="AF513" s="28"/>
      <c r="AG513" s="28"/>
      <c r="AH513" s="28"/>
      <c r="AI513" s="28"/>
      <c r="AJ513" s="28"/>
      <c r="AK513" s="28"/>
      <c r="AL513" s="28"/>
      <c r="AM513" s="28"/>
      <c r="AN513" s="28"/>
      <c r="AO513" s="28"/>
      <c r="AP513" s="28"/>
      <c r="AQ513" s="28"/>
      <c r="AR513" s="28"/>
      <c r="AS513" s="28"/>
      <c r="AT513" s="28"/>
      <c r="AW513" s="37">
        <v>24995</v>
      </c>
      <c r="AX513">
        <v>45</v>
      </c>
      <c r="AY513">
        <v>5</v>
      </c>
      <c r="AZ513">
        <v>55</v>
      </c>
      <c r="BA513">
        <v>7</v>
      </c>
    </row>
    <row r="514" spans="15:53" hidden="1">
      <c r="O514" s="28"/>
      <c r="P514" s="28"/>
      <c r="Q514" s="28"/>
      <c r="R514" s="28"/>
      <c r="S514" s="28"/>
      <c r="T514" s="28"/>
      <c r="U514" s="28"/>
      <c r="V514" s="28"/>
      <c r="W514" s="28"/>
      <c r="X514" s="28"/>
      <c r="Y514" s="28"/>
      <c r="Z514" s="28"/>
      <c r="AA514" s="28"/>
      <c r="AB514" s="28"/>
      <c r="AC514" s="28"/>
      <c r="AD514" s="28"/>
      <c r="AE514" s="28"/>
      <c r="AF514" s="28"/>
      <c r="AG514" s="28"/>
      <c r="AH514" s="28"/>
      <c r="AI514" s="28"/>
      <c r="AJ514" s="28"/>
      <c r="AK514" s="28"/>
      <c r="AL514" s="28"/>
      <c r="AM514" s="28"/>
      <c r="AN514" s="28"/>
      <c r="AO514" s="28"/>
      <c r="AP514" s="28"/>
      <c r="AQ514" s="28"/>
      <c r="AR514" s="28"/>
      <c r="AS514" s="28"/>
      <c r="AT514" s="28"/>
      <c r="AW514" s="37">
        <v>25026.458333333332</v>
      </c>
      <c r="AX514">
        <v>45</v>
      </c>
      <c r="AY514">
        <v>5</v>
      </c>
      <c r="AZ514">
        <v>56</v>
      </c>
      <c r="BA514">
        <v>6</v>
      </c>
    </row>
    <row r="515" spans="15:53" hidden="1">
      <c r="O515" s="28"/>
      <c r="P515" s="28"/>
      <c r="Q515" s="28"/>
      <c r="R515" s="28"/>
      <c r="S515" s="28"/>
      <c r="T515" s="28"/>
      <c r="U515" s="28"/>
      <c r="V515" s="28"/>
      <c r="W515" s="28"/>
      <c r="X515" s="28"/>
      <c r="Y515" s="28"/>
      <c r="Z515" s="28"/>
      <c r="AA515" s="28"/>
      <c r="AB515" s="28"/>
      <c r="AC515" s="28"/>
      <c r="AD515" s="28"/>
      <c r="AE515" s="28"/>
      <c r="AF515" s="28"/>
      <c r="AG515" s="28"/>
      <c r="AH515" s="28"/>
      <c r="AI515" s="28"/>
      <c r="AJ515" s="28"/>
      <c r="AK515" s="28"/>
      <c r="AL515" s="28"/>
      <c r="AM515" s="28"/>
      <c r="AN515" s="28"/>
      <c r="AO515" s="28"/>
      <c r="AP515" s="28"/>
      <c r="AQ515" s="28"/>
      <c r="AR515" s="28"/>
      <c r="AS515" s="28"/>
      <c r="AT515" s="28"/>
      <c r="AW515" s="37">
        <v>25057.833333333332</v>
      </c>
      <c r="AX515">
        <v>45</v>
      </c>
      <c r="AY515">
        <v>5</v>
      </c>
      <c r="AZ515">
        <v>57</v>
      </c>
      <c r="BA515">
        <v>5</v>
      </c>
    </row>
    <row r="516" spans="15:53" hidden="1">
      <c r="O516" s="28"/>
      <c r="P516" s="28"/>
      <c r="Q516" s="28"/>
      <c r="R516" s="28"/>
      <c r="S516" s="28"/>
      <c r="T516" s="28"/>
      <c r="U516" s="28"/>
      <c r="V516" s="28"/>
      <c r="W516" s="28"/>
      <c r="X516" s="28"/>
      <c r="Y516" s="28"/>
      <c r="Z516" s="28"/>
      <c r="AA516" s="28"/>
      <c r="AB516" s="28"/>
      <c r="AC516" s="28"/>
      <c r="AD516" s="28"/>
      <c r="AE516" s="28"/>
      <c r="AF516" s="28"/>
      <c r="AG516" s="28"/>
      <c r="AH516" s="28"/>
      <c r="AI516" s="28"/>
      <c r="AJ516" s="28"/>
      <c r="AK516" s="28"/>
      <c r="AL516" s="28"/>
      <c r="AM516" s="28"/>
      <c r="AN516" s="28"/>
      <c r="AO516" s="28"/>
      <c r="AP516" s="28"/>
      <c r="AQ516" s="28"/>
      <c r="AR516" s="28"/>
      <c r="AS516" s="28"/>
      <c r="AT516" s="28"/>
      <c r="AW516" s="37">
        <v>25088.958333333332</v>
      </c>
      <c r="AX516">
        <v>45</v>
      </c>
      <c r="AY516">
        <v>5</v>
      </c>
      <c r="AZ516">
        <v>58</v>
      </c>
      <c r="BA516">
        <v>4</v>
      </c>
    </row>
    <row r="517" spans="15:53" hidden="1">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8"/>
      <c r="AL517" s="28"/>
      <c r="AM517" s="28"/>
      <c r="AN517" s="28"/>
      <c r="AO517" s="28"/>
      <c r="AP517" s="28"/>
      <c r="AQ517" s="28"/>
      <c r="AR517" s="28"/>
      <c r="AS517" s="28"/>
      <c r="AT517" s="28"/>
      <c r="AW517" s="37">
        <v>25119.625</v>
      </c>
      <c r="AX517">
        <v>45</v>
      </c>
      <c r="AY517">
        <v>5</v>
      </c>
      <c r="AZ517">
        <v>59</v>
      </c>
      <c r="BA517">
        <v>3</v>
      </c>
    </row>
    <row r="518" spans="15:53" hidden="1">
      <c r="O518" s="28"/>
      <c r="P518" s="28"/>
      <c r="Q518" s="28"/>
      <c r="R518" s="28"/>
      <c r="S518" s="28"/>
      <c r="T518" s="28"/>
      <c r="U518" s="28"/>
      <c r="V518" s="28"/>
      <c r="W518" s="28"/>
      <c r="X518" s="28"/>
      <c r="Y518" s="28"/>
      <c r="Z518" s="28"/>
      <c r="AA518" s="28"/>
      <c r="AB518" s="28"/>
      <c r="AC518" s="28"/>
      <c r="AD518" s="28"/>
      <c r="AE518" s="28"/>
      <c r="AF518" s="28"/>
      <c r="AG518" s="28"/>
      <c r="AH518" s="28"/>
      <c r="AI518" s="28"/>
      <c r="AJ518" s="28"/>
      <c r="AK518" s="28"/>
      <c r="AL518" s="28"/>
      <c r="AM518" s="28"/>
      <c r="AN518" s="28"/>
      <c r="AO518" s="28"/>
      <c r="AP518" s="28"/>
      <c r="AQ518" s="28"/>
      <c r="AR518" s="28"/>
      <c r="AS518" s="28"/>
      <c r="AT518" s="28"/>
      <c r="AW518" s="37">
        <v>25149.708333333332</v>
      </c>
      <c r="AX518">
        <v>45</v>
      </c>
      <c r="AY518">
        <v>5</v>
      </c>
      <c r="AZ518">
        <v>60</v>
      </c>
      <c r="BA518">
        <v>2</v>
      </c>
    </row>
    <row r="519" spans="15:53" hidden="1">
      <c r="O519" s="28"/>
      <c r="P519" s="28"/>
      <c r="Q519" s="28"/>
      <c r="R519" s="28"/>
      <c r="S519" s="28"/>
      <c r="T519" s="28"/>
      <c r="U519" s="28"/>
      <c r="V519" s="28"/>
      <c r="W519" s="28"/>
      <c r="X519" s="28"/>
      <c r="Y519" s="28"/>
      <c r="Z519" s="28"/>
      <c r="AA519" s="28"/>
      <c r="AB519" s="28"/>
      <c r="AC519" s="28"/>
      <c r="AD519" s="28"/>
      <c r="AE519" s="28"/>
      <c r="AF519" s="28"/>
      <c r="AG519" s="28"/>
      <c r="AH519" s="28"/>
      <c r="AI519" s="28"/>
      <c r="AJ519" s="28"/>
      <c r="AK519" s="28"/>
      <c r="AL519" s="28"/>
      <c r="AM519" s="28"/>
      <c r="AN519" s="28"/>
      <c r="AO519" s="28"/>
      <c r="AP519" s="28"/>
      <c r="AQ519" s="28"/>
      <c r="AR519" s="28"/>
      <c r="AS519" s="28"/>
      <c r="AT519" s="28"/>
      <c r="AW519" s="37">
        <v>25179.416666666668</v>
      </c>
      <c r="AX519">
        <v>45</v>
      </c>
      <c r="AY519">
        <v>5</v>
      </c>
      <c r="AZ519">
        <v>1</v>
      </c>
      <c r="BA519">
        <v>1</v>
      </c>
    </row>
    <row r="520" spans="15:53" hidden="1">
      <c r="O520" s="28"/>
      <c r="P520" s="28"/>
      <c r="Q520" s="28"/>
      <c r="R520" s="28"/>
      <c r="S520" s="28"/>
      <c r="T520" s="28"/>
      <c r="U520" s="28"/>
      <c r="V520" s="28"/>
      <c r="W520" s="28"/>
      <c r="X520" s="28"/>
      <c r="Y520" s="28"/>
      <c r="Z520" s="28"/>
      <c r="AA520" s="28"/>
      <c r="AB520" s="28"/>
      <c r="AC520" s="28"/>
      <c r="AD520" s="28"/>
      <c r="AE520" s="28"/>
      <c r="AF520" s="28"/>
      <c r="AG520" s="28"/>
      <c r="AH520" s="28"/>
      <c r="AI520" s="28"/>
      <c r="AJ520" s="28"/>
      <c r="AK520" s="28"/>
      <c r="AL520" s="28"/>
      <c r="AM520" s="28"/>
      <c r="AN520" s="28"/>
      <c r="AO520" s="28"/>
      <c r="AP520" s="28"/>
      <c r="AQ520" s="28"/>
      <c r="AR520" s="28"/>
      <c r="AS520" s="28"/>
      <c r="AT520" s="28"/>
      <c r="AW520" s="37">
        <v>25208.875</v>
      </c>
      <c r="AX520">
        <v>45</v>
      </c>
      <c r="AY520">
        <v>5</v>
      </c>
      <c r="AZ520">
        <v>2</v>
      </c>
      <c r="BA520">
        <v>9</v>
      </c>
    </row>
    <row r="521" spans="15:53" hidden="1">
      <c r="O521" s="28"/>
      <c r="P521" s="28"/>
      <c r="Q521" s="28"/>
      <c r="R521" s="28"/>
      <c r="S521" s="28"/>
      <c r="T521" s="28"/>
      <c r="U521" s="28"/>
      <c r="V521" s="28"/>
      <c r="W521" s="28"/>
      <c r="X521" s="28"/>
      <c r="Y521" s="28"/>
      <c r="Z521" s="28"/>
      <c r="AA521" s="28"/>
      <c r="AB521" s="28"/>
      <c r="AC521" s="28"/>
      <c r="AD521" s="28"/>
      <c r="AE521" s="28"/>
      <c r="AF521" s="28"/>
      <c r="AG521" s="28"/>
      <c r="AH521" s="28"/>
      <c r="AI521" s="28"/>
      <c r="AJ521" s="28"/>
      <c r="AK521" s="28"/>
      <c r="AL521" s="28"/>
      <c r="AM521" s="28"/>
      <c r="AN521" s="28"/>
      <c r="AO521" s="28"/>
      <c r="AP521" s="28"/>
      <c r="AQ521" s="28"/>
      <c r="AR521" s="28"/>
      <c r="AS521" s="28"/>
      <c r="AT521" s="28"/>
      <c r="AW521" s="37">
        <v>25238.375</v>
      </c>
      <c r="AX521">
        <v>46</v>
      </c>
      <c r="AY521">
        <v>4</v>
      </c>
      <c r="AZ521">
        <v>3</v>
      </c>
      <c r="BA521">
        <v>8</v>
      </c>
    </row>
    <row r="522" spans="15:53" hidden="1">
      <c r="O522" s="28"/>
      <c r="P522" s="28"/>
      <c r="Q522" s="28"/>
      <c r="R522" s="28"/>
      <c r="S522" s="28"/>
      <c r="T522" s="28"/>
      <c r="U522" s="28"/>
      <c r="V522" s="28"/>
      <c r="W522" s="28"/>
      <c r="X522" s="28"/>
      <c r="Y522" s="28"/>
      <c r="Z522" s="28"/>
      <c r="AA522" s="28"/>
      <c r="AB522" s="28"/>
      <c r="AC522" s="28"/>
      <c r="AD522" s="28"/>
      <c r="AE522" s="28"/>
      <c r="AF522" s="28"/>
      <c r="AG522" s="28"/>
      <c r="AH522" s="28"/>
      <c r="AI522" s="28"/>
      <c r="AJ522" s="28"/>
      <c r="AK522" s="28"/>
      <c r="AL522" s="28"/>
      <c r="AM522" s="28"/>
      <c r="AN522" s="28"/>
      <c r="AO522" s="28"/>
      <c r="AP522" s="28"/>
      <c r="AQ522" s="28"/>
      <c r="AR522" s="28"/>
      <c r="AS522" s="28"/>
      <c r="AT522" s="28"/>
      <c r="AW522" s="37">
        <v>25268.125</v>
      </c>
      <c r="AX522">
        <v>46</v>
      </c>
      <c r="AY522">
        <v>4</v>
      </c>
      <c r="AZ522">
        <v>4</v>
      </c>
      <c r="BA522">
        <v>7</v>
      </c>
    </row>
    <row r="523" spans="15:53" hidden="1">
      <c r="O523" s="28"/>
      <c r="P523" s="28"/>
      <c r="Q523" s="28"/>
      <c r="R523" s="28"/>
      <c r="S523" s="28"/>
      <c r="T523" s="28"/>
      <c r="U523" s="28"/>
      <c r="V523" s="28"/>
      <c r="W523" s="28"/>
      <c r="X523" s="28"/>
      <c r="Y523" s="28"/>
      <c r="Z523" s="28"/>
      <c r="AA523" s="28"/>
      <c r="AB523" s="28"/>
      <c r="AC523" s="28"/>
      <c r="AD523" s="28"/>
      <c r="AE523" s="28"/>
      <c r="AF523" s="28"/>
      <c r="AG523" s="28"/>
      <c r="AH523" s="28"/>
      <c r="AI523" s="28"/>
      <c r="AJ523" s="28"/>
      <c r="AK523" s="28"/>
      <c r="AL523" s="28"/>
      <c r="AM523" s="28"/>
      <c r="AN523" s="28"/>
      <c r="AO523" s="28"/>
      <c r="AP523" s="28"/>
      <c r="AQ523" s="28"/>
      <c r="AR523" s="28"/>
      <c r="AS523" s="28"/>
      <c r="AT523" s="28"/>
      <c r="AW523" s="37">
        <v>25298.333333333332</v>
      </c>
      <c r="AX523">
        <v>46</v>
      </c>
      <c r="AY523">
        <v>4</v>
      </c>
      <c r="AZ523">
        <v>5</v>
      </c>
      <c r="BA523">
        <v>6</v>
      </c>
    </row>
    <row r="524" spans="15:53" hidden="1">
      <c r="O524" s="28"/>
      <c r="P524" s="28"/>
      <c r="Q524" s="28"/>
      <c r="R524" s="28"/>
      <c r="S524" s="28"/>
      <c r="T524" s="28"/>
      <c r="U524" s="28"/>
      <c r="V524" s="28"/>
      <c r="W524" s="28"/>
      <c r="X524" s="28"/>
      <c r="Y524" s="28"/>
      <c r="Z524" s="28"/>
      <c r="AA524" s="28"/>
      <c r="AB524" s="28"/>
      <c r="AC524" s="28"/>
      <c r="AD524" s="28"/>
      <c r="AE524" s="28"/>
      <c r="AF524" s="28"/>
      <c r="AG524" s="28"/>
      <c r="AH524" s="28"/>
      <c r="AI524" s="28"/>
      <c r="AJ524" s="28"/>
      <c r="AK524" s="28"/>
      <c r="AL524" s="28"/>
      <c r="AM524" s="28"/>
      <c r="AN524" s="28"/>
      <c r="AO524" s="28"/>
      <c r="AP524" s="28"/>
      <c r="AQ524" s="28"/>
      <c r="AR524" s="28"/>
      <c r="AS524" s="28"/>
      <c r="AT524" s="28"/>
      <c r="AW524" s="37">
        <v>25329.083333333332</v>
      </c>
      <c r="AX524">
        <v>46</v>
      </c>
      <c r="AY524">
        <v>4</v>
      </c>
      <c r="AZ524">
        <v>6</v>
      </c>
      <c r="BA524">
        <v>5</v>
      </c>
    </row>
    <row r="525" spans="15:53" hidden="1">
      <c r="O525" s="28"/>
      <c r="P525" s="28"/>
      <c r="Q525" s="28"/>
      <c r="R525" s="28"/>
      <c r="S525" s="28"/>
      <c r="T525" s="28"/>
      <c r="U525" s="28"/>
      <c r="V525" s="28"/>
      <c r="W525" s="28"/>
      <c r="X525" s="28"/>
      <c r="Y525" s="28"/>
      <c r="Z525" s="28"/>
      <c r="AA525" s="28"/>
      <c r="AB525" s="28"/>
      <c r="AC525" s="28"/>
      <c r="AD525" s="28"/>
      <c r="AE525" s="28"/>
      <c r="AF525" s="28"/>
      <c r="AG525" s="28"/>
      <c r="AH525" s="28"/>
      <c r="AI525" s="28"/>
      <c r="AJ525" s="28"/>
      <c r="AK525" s="28"/>
      <c r="AL525" s="28"/>
      <c r="AM525" s="28"/>
      <c r="AN525" s="28"/>
      <c r="AO525" s="28"/>
      <c r="AP525" s="28"/>
      <c r="AQ525" s="28"/>
      <c r="AR525" s="28"/>
      <c r="AS525" s="28"/>
      <c r="AT525" s="28"/>
      <c r="AW525" s="37">
        <v>25360.25</v>
      </c>
      <c r="AX525">
        <v>46</v>
      </c>
      <c r="AY525">
        <v>4</v>
      </c>
      <c r="AZ525">
        <v>7</v>
      </c>
      <c r="BA525">
        <v>4</v>
      </c>
    </row>
    <row r="526" spans="15:53" hidden="1">
      <c r="O526" s="28"/>
      <c r="P526" s="28"/>
      <c r="Q526" s="28"/>
      <c r="R526" s="28"/>
      <c r="S526" s="28"/>
      <c r="T526" s="28"/>
      <c r="U526" s="28"/>
      <c r="V526" s="28"/>
      <c r="W526" s="28"/>
      <c r="X526" s="28"/>
      <c r="Y526" s="28"/>
      <c r="Z526" s="28"/>
      <c r="AA526" s="28"/>
      <c r="AB526" s="28"/>
      <c r="AC526" s="28"/>
      <c r="AD526" s="28"/>
      <c r="AE526" s="28"/>
      <c r="AF526" s="28"/>
      <c r="AG526" s="28"/>
      <c r="AH526" s="28"/>
      <c r="AI526" s="28"/>
      <c r="AJ526" s="28"/>
      <c r="AK526" s="28"/>
      <c r="AL526" s="28"/>
      <c r="AM526" s="28"/>
      <c r="AN526" s="28"/>
      <c r="AO526" s="28"/>
      <c r="AP526" s="28"/>
      <c r="AQ526" s="28"/>
      <c r="AR526" s="28"/>
      <c r="AS526" s="28"/>
      <c r="AT526" s="28"/>
      <c r="AW526" s="37">
        <v>25391.708333333332</v>
      </c>
      <c r="AX526">
        <v>46</v>
      </c>
      <c r="AY526">
        <v>4</v>
      </c>
      <c r="AZ526">
        <v>8</v>
      </c>
      <c r="BA526">
        <v>3</v>
      </c>
    </row>
    <row r="527" spans="15:53" hidden="1">
      <c r="O527" s="28"/>
      <c r="P527" s="28"/>
      <c r="Q527" s="28"/>
      <c r="R527" s="28"/>
      <c r="S527" s="28"/>
      <c r="T527" s="28"/>
      <c r="U527" s="28"/>
      <c r="V527" s="28"/>
      <c r="W527" s="28"/>
      <c r="X527" s="28"/>
      <c r="Y527" s="28"/>
      <c r="Z527" s="28"/>
      <c r="AA527" s="28"/>
      <c r="AB527" s="28"/>
      <c r="AC527" s="28"/>
      <c r="AD527" s="28"/>
      <c r="AE527" s="28"/>
      <c r="AF527" s="28"/>
      <c r="AG527" s="28"/>
      <c r="AH527" s="28"/>
      <c r="AI527" s="28"/>
      <c r="AJ527" s="28"/>
      <c r="AK527" s="28"/>
      <c r="AL527" s="28"/>
      <c r="AM527" s="28"/>
      <c r="AN527" s="28"/>
      <c r="AO527" s="28"/>
      <c r="AP527" s="28"/>
      <c r="AQ527" s="28"/>
      <c r="AR527" s="28"/>
      <c r="AS527" s="28"/>
      <c r="AT527" s="28"/>
      <c r="AW527" s="37">
        <v>25423.083333333332</v>
      </c>
      <c r="AX527">
        <v>46</v>
      </c>
      <c r="AY527">
        <v>4</v>
      </c>
      <c r="AZ527">
        <v>9</v>
      </c>
      <c r="BA527">
        <v>2</v>
      </c>
    </row>
    <row r="528" spans="15:53" hidden="1">
      <c r="O528" s="28"/>
      <c r="P528" s="28"/>
      <c r="Q528" s="28"/>
      <c r="R528" s="28"/>
      <c r="S528" s="28"/>
      <c r="T528" s="28"/>
      <c r="U528" s="28"/>
      <c r="V528" s="28"/>
      <c r="W528" s="28"/>
      <c r="X528" s="28"/>
      <c r="Y528" s="28"/>
      <c r="Z528" s="28"/>
      <c r="AA528" s="28"/>
      <c r="AB528" s="28"/>
      <c r="AC528" s="28"/>
      <c r="AD528" s="28"/>
      <c r="AE528" s="28"/>
      <c r="AF528" s="28"/>
      <c r="AG528" s="28"/>
      <c r="AH528" s="28"/>
      <c r="AI528" s="28"/>
      <c r="AJ528" s="28"/>
      <c r="AK528" s="28"/>
      <c r="AL528" s="28"/>
      <c r="AM528" s="28"/>
      <c r="AN528" s="28"/>
      <c r="AO528" s="28"/>
      <c r="AP528" s="28"/>
      <c r="AQ528" s="28"/>
      <c r="AR528" s="28"/>
      <c r="AS528" s="28"/>
      <c r="AT528" s="28"/>
      <c r="AW528" s="37">
        <v>25454.208333333332</v>
      </c>
      <c r="AX528">
        <v>46</v>
      </c>
      <c r="AY528">
        <v>4</v>
      </c>
      <c r="AZ528">
        <v>10</v>
      </c>
      <c r="BA528">
        <v>1</v>
      </c>
    </row>
    <row r="529" spans="15:53" hidden="1">
      <c r="O529" s="28"/>
      <c r="P529" s="28"/>
      <c r="Q529" s="28"/>
      <c r="R529" s="28"/>
      <c r="S529" s="28"/>
      <c r="T529" s="28"/>
      <c r="U529" s="28"/>
      <c r="V529" s="28"/>
      <c r="W529" s="28"/>
      <c r="X529" s="28"/>
      <c r="Y529" s="28"/>
      <c r="Z529" s="28"/>
      <c r="AA529" s="28"/>
      <c r="AB529" s="28"/>
      <c r="AC529" s="28"/>
      <c r="AD529" s="28"/>
      <c r="AE529" s="28"/>
      <c r="AF529" s="28"/>
      <c r="AG529" s="28"/>
      <c r="AH529" s="28"/>
      <c r="AI529" s="28"/>
      <c r="AJ529" s="28"/>
      <c r="AK529" s="28"/>
      <c r="AL529" s="28"/>
      <c r="AM529" s="28"/>
      <c r="AN529" s="28"/>
      <c r="AO529" s="28"/>
      <c r="AP529" s="28"/>
      <c r="AQ529" s="28"/>
      <c r="AR529" s="28"/>
      <c r="AS529" s="28"/>
      <c r="AT529" s="28"/>
      <c r="AW529" s="37">
        <v>25484.833333333332</v>
      </c>
      <c r="AX529">
        <v>46</v>
      </c>
      <c r="AY529">
        <v>4</v>
      </c>
      <c r="AZ529">
        <v>11</v>
      </c>
      <c r="BA529">
        <v>9</v>
      </c>
    </row>
    <row r="530" spans="15:53" hidden="1">
      <c r="O530" s="28"/>
      <c r="P530" s="28"/>
      <c r="Q530" s="28"/>
      <c r="R530" s="28"/>
      <c r="S530" s="28"/>
      <c r="T530" s="28"/>
      <c r="U530" s="28"/>
      <c r="V530" s="28"/>
      <c r="W530" s="28"/>
      <c r="X530" s="28"/>
      <c r="Y530" s="28"/>
      <c r="Z530" s="28"/>
      <c r="AA530" s="28"/>
      <c r="AB530" s="28"/>
      <c r="AC530" s="28"/>
      <c r="AD530" s="28"/>
      <c r="AE530" s="28"/>
      <c r="AF530" s="28"/>
      <c r="AG530" s="28"/>
      <c r="AH530" s="28"/>
      <c r="AI530" s="28"/>
      <c r="AJ530" s="28"/>
      <c r="AK530" s="28"/>
      <c r="AL530" s="28"/>
      <c r="AM530" s="28"/>
      <c r="AN530" s="28"/>
      <c r="AO530" s="28"/>
      <c r="AP530" s="28"/>
      <c r="AQ530" s="28"/>
      <c r="AR530" s="28"/>
      <c r="AS530" s="28"/>
      <c r="AT530" s="28"/>
      <c r="AW530" s="37">
        <v>25514.958333333332</v>
      </c>
      <c r="AX530">
        <v>46</v>
      </c>
      <c r="AY530">
        <v>4</v>
      </c>
      <c r="AZ530">
        <v>12</v>
      </c>
      <c r="BA530">
        <v>8</v>
      </c>
    </row>
    <row r="531" spans="15:53" hidden="1">
      <c r="O531" s="28"/>
      <c r="P531" s="28"/>
      <c r="Q531" s="28"/>
      <c r="R531" s="28"/>
      <c r="S531" s="28"/>
      <c r="T531" s="28"/>
      <c r="U531" s="28"/>
      <c r="V531" s="28"/>
      <c r="W531" s="28"/>
      <c r="X531" s="28"/>
      <c r="Y531" s="28"/>
      <c r="Z531" s="28"/>
      <c r="AA531" s="28"/>
      <c r="AB531" s="28"/>
      <c r="AC531" s="28"/>
      <c r="AD531" s="28"/>
      <c r="AE531" s="28"/>
      <c r="AF531" s="28"/>
      <c r="AG531" s="28"/>
      <c r="AH531" s="28"/>
      <c r="AI531" s="28"/>
      <c r="AJ531" s="28"/>
      <c r="AK531" s="28"/>
      <c r="AL531" s="28"/>
      <c r="AM531" s="28"/>
      <c r="AN531" s="28"/>
      <c r="AO531" s="28"/>
      <c r="AP531" s="28"/>
      <c r="AQ531" s="28"/>
      <c r="AR531" s="28"/>
      <c r="AS531" s="28"/>
      <c r="AT531" s="28"/>
      <c r="AW531" s="37">
        <v>25544.666666666668</v>
      </c>
      <c r="AX531">
        <v>46</v>
      </c>
      <c r="AY531">
        <v>4</v>
      </c>
      <c r="AZ531">
        <v>13</v>
      </c>
      <c r="BA531">
        <v>7</v>
      </c>
    </row>
    <row r="532" spans="15:53" hidden="1">
      <c r="O532" s="28"/>
      <c r="P532" s="28"/>
      <c r="Q532" s="28"/>
      <c r="R532" s="28"/>
      <c r="S532" s="28"/>
      <c r="T532" s="28"/>
      <c r="U532" s="28"/>
      <c r="V532" s="28"/>
      <c r="W532" s="28"/>
      <c r="X532" s="28"/>
      <c r="Y532" s="28"/>
      <c r="Z532" s="28"/>
      <c r="AA532" s="28"/>
      <c r="AB532" s="28"/>
      <c r="AC532" s="28"/>
      <c r="AD532" s="28"/>
      <c r="AE532" s="28"/>
      <c r="AF532" s="28"/>
      <c r="AG532" s="28"/>
      <c r="AH532" s="28"/>
      <c r="AI532" s="28"/>
      <c r="AJ532" s="28"/>
      <c r="AK532" s="28"/>
      <c r="AL532" s="28"/>
      <c r="AM532" s="28"/>
      <c r="AN532" s="28"/>
      <c r="AO532" s="28"/>
      <c r="AP532" s="28"/>
      <c r="AQ532" s="28"/>
      <c r="AR532" s="28"/>
      <c r="AS532" s="28"/>
      <c r="AT532" s="28"/>
      <c r="AW532" s="37">
        <v>25574.125</v>
      </c>
      <c r="AX532">
        <v>46</v>
      </c>
      <c r="AY532">
        <v>4</v>
      </c>
      <c r="AZ532">
        <v>14</v>
      </c>
      <c r="BA532">
        <v>6</v>
      </c>
    </row>
    <row r="533" spans="15:53" hidden="1">
      <c r="O533" s="28"/>
      <c r="P533" s="28"/>
      <c r="Q533" s="28"/>
      <c r="R533" s="28"/>
      <c r="S533" s="28"/>
      <c r="T533" s="28"/>
      <c r="U533" s="28"/>
      <c r="V533" s="28"/>
      <c r="W533" s="28"/>
      <c r="X533" s="28"/>
      <c r="Y533" s="28"/>
      <c r="Z533" s="28"/>
      <c r="AA533" s="28"/>
      <c r="AB533" s="28"/>
      <c r="AC533" s="28"/>
      <c r="AD533" s="28"/>
      <c r="AE533" s="28"/>
      <c r="AF533" s="28"/>
      <c r="AG533" s="28"/>
      <c r="AH533" s="28"/>
      <c r="AI533" s="28"/>
      <c r="AJ533" s="28"/>
      <c r="AK533" s="28"/>
      <c r="AL533" s="28"/>
      <c r="AM533" s="28"/>
      <c r="AN533" s="28"/>
      <c r="AO533" s="28"/>
      <c r="AP533" s="28"/>
      <c r="AQ533" s="28"/>
      <c r="AR533" s="28"/>
      <c r="AS533" s="28"/>
      <c r="AT533" s="28"/>
      <c r="AW533" s="37">
        <v>25603.625</v>
      </c>
      <c r="AX533">
        <v>47</v>
      </c>
      <c r="AY533">
        <v>3</v>
      </c>
      <c r="AZ533">
        <v>15</v>
      </c>
      <c r="BA533">
        <v>5</v>
      </c>
    </row>
    <row r="534" spans="15:53" hidden="1">
      <c r="O534" s="28"/>
      <c r="P534" s="28"/>
      <c r="Q534" s="28"/>
      <c r="R534" s="28"/>
      <c r="S534" s="28"/>
      <c r="T534" s="28"/>
      <c r="U534" s="28"/>
      <c r="V534" s="28"/>
      <c r="W534" s="28"/>
      <c r="X534" s="28"/>
      <c r="Y534" s="28"/>
      <c r="Z534" s="28"/>
      <c r="AA534" s="28"/>
      <c r="AB534" s="28"/>
      <c r="AC534" s="28"/>
      <c r="AD534" s="28"/>
      <c r="AE534" s="28"/>
      <c r="AF534" s="28"/>
      <c r="AG534" s="28"/>
      <c r="AH534" s="28"/>
      <c r="AI534" s="28"/>
      <c r="AJ534" s="28"/>
      <c r="AK534" s="28"/>
      <c r="AL534" s="28"/>
      <c r="AM534" s="28"/>
      <c r="AN534" s="28"/>
      <c r="AO534" s="28"/>
      <c r="AP534" s="28"/>
      <c r="AQ534" s="28"/>
      <c r="AR534" s="28"/>
      <c r="AS534" s="28"/>
      <c r="AT534" s="28"/>
      <c r="AW534" s="37">
        <v>25633.375</v>
      </c>
      <c r="AX534">
        <v>47</v>
      </c>
      <c r="AY534">
        <v>3</v>
      </c>
      <c r="AZ534">
        <v>16</v>
      </c>
      <c r="BA534">
        <v>4</v>
      </c>
    </row>
    <row r="535" spans="15:53" hidden="1">
      <c r="O535" s="28"/>
      <c r="P535" s="28"/>
      <c r="Q535" s="28"/>
      <c r="R535" s="28"/>
      <c r="S535" s="28"/>
      <c r="T535" s="28"/>
      <c r="U535" s="28"/>
      <c r="V535" s="28"/>
      <c r="W535" s="28"/>
      <c r="X535" s="28"/>
      <c r="Y535" s="28"/>
      <c r="Z535" s="28"/>
      <c r="AA535" s="28"/>
      <c r="AB535" s="28"/>
      <c r="AC535" s="28"/>
      <c r="AD535" s="28"/>
      <c r="AE535" s="28"/>
      <c r="AF535" s="28"/>
      <c r="AG535" s="28"/>
      <c r="AH535" s="28"/>
      <c r="AI535" s="28"/>
      <c r="AJ535" s="28"/>
      <c r="AK535" s="28"/>
      <c r="AL535" s="28"/>
      <c r="AM535" s="28"/>
      <c r="AN535" s="28"/>
      <c r="AO535" s="28"/>
      <c r="AP535" s="28"/>
      <c r="AQ535" s="28"/>
      <c r="AR535" s="28"/>
      <c r="AS535" s="28"/>
      <c r="AT535" s="28"/>
      <c r="AW535" s="37">
        <v>25663.583333333332</v>
      </c>
      <c r="AX535">
        <v>47</v>
      </c>
      <c r="AY535">
        <v>3</v>
      </c>
      <c r="AZ535">
        <v>17</v>
      </c>
      <c r="BA535">
        <v>3</v>
      </c>
    </row>
    <row r="536" spans="15:53" hidden="1">
      <c r="O536" s="28"/>
      <c r="P536" s="28"/>
      <c r="Q536" s="28"/>
      <c r="R536" s="28"/>
      <c r="S536" s="28"/>
      <c r="T536" s="28"/>
      <c r="U536" s="28"/>
      <c r="V536" s="28"/>
      <c r="W536" s="28"/>
      <c r="X536" s="28"/>
      <c r="Y536" s="28"/>
      <c r="Z536" s="28"/>
      <c r="AA536" s="28"/>
      <c r="AB536" s="28"/>
      <c r="AC536" s="28"/>
      <c r="AD536" s="28"/>
      <c r="AE536" s="28"/>
      <c r="AF536" s="28"/>
      <c r="AG536" s="28"/>
      <c r="AH536" s="28"/>
      <c r="AI536" s="28"/>
      <c r="AJ536" s="28"/>
      <c r="AK536" s="28"/>
      <c r="AL536" s="28"/>
      <c r="AM536" s="28"/>
      <c r="AN536" s="28"/>
      <c r="AO536" s="28"/>
      <c r="AP536" s="28"/>
      <c r="AQ536" s="28"/>
      <c r="AR536" s="28"/>
      <c r="AS536" s="28"/>
      <c r="AT536" s="28"/>
      <c r="AW536" s="37">
        <v>25694.333333333332</v>
      </c>
      <c r="AX536">
        <v>47</v>
      </c>
      <c r="AY536">
        <v>3</v>
      </c>
      <c r="AZ536">
        <v>18</v>
      </c>
      <c r="BA536">
        <v>2</v>
      </c>
    </row>
    <row r="537" spans="15:53" hidden="1">
      <c r="O537" s="28"/>
      <c r="P537" s="28"/>
      <c r="Q537" s="28"/>
      <c r="R537" s="28"/>
      <c r="S537" s="28"/>
      <c r="T537" s="28"/>
      <c r="U537" s="28"/>
      <c r="V537" s="28"/>
      <c r="W537" s="28"/>
      <c r="X537" s="28"/>
      <c r="Y537" s="28"/>
      <c r="Z537" s="28"/>
      <c r="AA537" s="28"/>
      <c r="AB537" s="28"/>
      <c r="AC537" s="28"/>
      <c r="AD537" s="28"/>
      <c r="AE537" s="28"/>
      <c r="AF537" s="28"/>
      <c r="AG537" s="28"/>
      <c r="AH537" s="28"/>
      <c r="AI537" s="28"/>
      <c r="AJ537" s="28"/>
      <c r="AK537" s="28"/>
      <c r="AL537" s="28"/>
      <c r="AM537" s="28"/>
      <c r="AN537" s="28"/>
      <c r="AO537" s="28"/>
      <c r="AP537" s="28"/>
      <c r="AQ537" s="28"/>
      <c r="AR537" s="28"/>
      <c r="AS537" s="28"/>
      <c r="AT537" s="28"/>
      <c r="AW537" s="37">
        <v>25725.5</v>
      </c>
      <c r="AX537">
        <v>47</v>
      </c>
      <c r="AY537">
        <v>3</v>
      </c>
      <c r="AZ537">
        <v>19</v>
      </c>
      <c r="BA537">
        <v>1</v>
      </c>
    </row>
    <row r="538" spans="15:53" hidden="1">
      <c r="O538" s="28"/>
      <c r="P538" s="28"/>
      <c r="Q538" s="28"/>
      <c r="R538" s="28"/>
      <c r="S538" s="28"/>
      <c r="T538" s="28"/>
      <c r="U538" s="28"/>
      <c r="V538" s="28"/>
      <c r="W538" s="28"/>
      <c r="X538" s="28"/>
      <c r="Y538" s="28"/>
      <c r="Z538" s="28"/>
      <c r="AA538" s="28"/>
      <c r="AB538" s="28"/>
      <c r="AC538" s="28"/>
      <c r="AD538" s="28"/>
      <c r="AE538" s="28"/>
      <c r="AF538" s="28"/>
      <c r="AG538" s="28"/>
      <c r="AH538" s="28"/>
      <c r="AI538" s="28"/>
      <c r="AJ538" s="28"/>
      <c r="AK538" s="28"/>
      <c r="AL538" s="28"/>
      <c r="AM538" s="28"/>
      <c r="AN538" s="28"/>
      <c r="AO538" s="28"/>
      <c r="AP538" s="28"/>
      <c r="AQ538" s="28"/>
      <c r="AR538" s="28"/>
      <c r="AS538" s="28"/>
      <c r="AT538" s="28"/>
      <c r="AW538" s="37">
        <v>25756.916666666668</v>
      </c>
      <c r="AX538">
        <v>47</v>
      </c>
      <c r="AY538">
        <v>3</v>
      </c>
      <c r="AZ538">
        <v>20</v>
      </c>
      <c r="BA538">
        <v>9</v>
      </c>
    </row>
    <row r="539" spans="15:53" hidden="1">
      <c r="O539" s="28"/>
      <c r="P539" s="28"/>
      <c r="Q539" s="28"/>
      <c r="R539" s="28"/>
      <c r="S539" s="28"/>
      <c r="T539" s="28"/>
      <c r="U539" s="28"/>
      <c r="V539" s="28"/>
      <c r="W539" s="28"/>
      <c r="X539" s="28"/>
      <c r="Y539" s="28"/>
      <c r="Z539" s="28"/>
      <c r="AA539" s="28"/>
      <c r="AB539" s="28"/>
      <c r="AC539" s="28"/>
      <c r="AD539" s="28"/>
      <c r="AE539" s="28"/>
      <c r="AF539" s="28"/>
      <c r="AG539" s="28"/>
      <c r="AH539" s="28"/>
      <c r="AI539" s="28"/>
      <c r="AJ539" s="28"/>
      <c r="AK539" s="28"/>
      <c r="AL539" s="28"/>
      <c r="AM539" s="28"/>
      <c r="AN539" s="28"/>
      <c r="AO539" s="28"/>
      <c r="AP539" s="28"/>
      <c r="AQ539" s="28"/>
      <c r="AR539" s="28"/>
      <c r="AS539" s="28"/>
      <c r="AT539" s="28"/>
      <c r="AW539" s="37">
        <v>25788.333333333332</v>
      </c>
      <c r="AX539">
        <v>47</v>
      </c>
      <c r="AY539">
        <v>3</v>
      </c>
      <c r="AZ539">
        <v>21</v>
      </c>
      <c r="BA539">
        <v>8</v>
      </c>
    </row>
    <row r="540" spans="15:53" hidden="1">
      <c r="O540" s="28"/>
      <c r="P540" s="28"/>
      <c r="Q540" s="28"/>
      <c r="R540" s="28"/>
      <c r="S540" s="28"/>
      <c r="T540" s="28"/>
      <c r="U540" s="28"/>
      <c r="V540" s="28"/>
      <c r="W540" s="28"/>
      <c r="X540" s="28"/>
      <c r="Y540" s="28"/>
      <c r="Z540" s="28"/>
      <c r="AA540" s="28"/>
      <c r="AB540" s="28"/>
      <c r="AC540" s="28"/>
      <c r="AD540" s="28"/>
      <c r="AE540" s="28"/>
      <c r="AF540" s="28"/>
      <c r="AG540" s="28"/>
      <c r="AH540" s="28"/>
      <c r="AI540" s="28"/>
      <c r="AJ540" s="28"/>
      <c r="AK540" s="28"/>
      <c r="AL540" s="28"/>
      <c r="AM540" s="28"/>
      <c r="AN540" s="28"/>
      <c r="AO540" s="28"/>
      <c r="AP540" s="28"/>
      <c r="AQ540" s="28"/>
      <c r="AR540" s="28"/>
      <c r="AS540" s="28"/>
      <c r="AT540" s="28"/>
      <c r="AW540" s="37">
        <v>25819.458333333332</v>
      </c>
      <c r="AX540">
        <v>47</v>
      </c>
      <c r="AY540">
        <v>3</v>
      </c>
      <c r="AZ540">
        <v>22</v>
      </c>
      <c r="BA540">
        <v>7</v>
      </c>
    </row>
    <row r="541" spans="15:53" hidden="1">
      <c r="O541" s="28"/>
      <c r="P541" s="28"/>
      <c r="Q541" s="28"/>
      <c r="R541" s="28"/>
      <c r="S541" s="28"/>
      <c r="T541" s="28"/>
      <c r="U541" s="28"/>
      <c r="V541" s="28"/>
      <c r="W541" s="28"/>
      <c r="X541" s="28"/>
      <c r="Y541" s="28"/>
      <c r="Z541" s="28"/>
      <c r="AA541" s="28"/>
      <c r="AB541" s="28"/>
      <c r="AC541" s="28"/>
      <c r="AD541" s="28"/>
      <c r="AE541" s="28"/>
      <c r="AF541" s="28"/>
      <c r="AG541" s="28"/>
      <c r="AH541" s="28"/>
      <c r="AI541" s="28"/>
      <c r="AJ541" s="28"/>
      <c r="AK541" s="28"/>
      <c r="AL541" s="28"/>
      <c r="AM541" s="28"/>
      <c r="AN541" s="28"/>
      <c r="AO541" s="28"/>
      <c r="AP541" s="28"/>
      <c r="AQ541" s="28"/>
      <c r="AR541" s="28"/>
      <c r="AS541" s="28"/>
      <c r="AT541" s="28"/>
      <c r="AW541" s="37">
        <v>25850.083333333332</v>
      </c>
      <c r="AX541">
        <v>47</v>
      </c>
      <c r="AY541">
        <v>3</v>
      </c>
      <c r="AZ541">
        <v>23</v>
      </c>
      <c r="BA541">
        <v>6</v>
      </c>
    </row>
    <row r="542" spans="15:53" hidden="1">
      <c r="O542" s="28"/>
      <c r="P542" s="28"/>
      <c r="Q542" s="28"/>
      <c r="R542" s="28"/>
      <c r="S542" s="28"/>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c r="AT542" s="28"/>
      <c r="AW542" s="37">
        <v>25880.208333333332</v>
      </c>
      <c r="AX542">
        <v>47</v>
      </c>
      <c r="AY542">
        <v>3</v>
      </c>
      <c r="AZ542">
        <v>24</v>
      </c>
      <c r="BA542">
        <v>5</v>
      </c>
    </row>
    <row r="543" spans="15:53" hidden="1">
      <c r="O543" s="28"/>
      <c r="P543" s="28"/>
      <c r="Q543" s="28"/>
      <c r="R543" s="28"/>
      <c r="S543" s="28"/>
      <c r="T543" s="28"/>
      <c r="U543" s="28"/>
      <c r="V543" s="28"/>
      <c r="W543" s="28"/>
      <c r="X543" s="28"/>
      <c r="Y543" s="28"/>
      <c r="Z543" s="28"/>
      <c r="AA543" s="28"/>
      <c r="AB543" s="28"/>
      <c r="AC543" s="28"/>
      <c r="AD543" s="28"/>
      <c r="AE543" s="28"/>
      <c r="AF543" s="28"/>
      <c r="AG543" s="28"/>
      <c r="AH543" s="28"/>
      <c r="AI543" s="28"/>
      <c r="AJ543" s="28"/>
      <c r="AK543" s="28"/>
      <c r="AL543" s="28"/>
      <c r="AM543" s="28"/>
      <c r="AN543" s="28"/>
      <c r="AO543" s="28"/>
      <c r="AP543" s="28"/>
      <c r="AQ543" s="28"/>
      <c r="AR543" s="28"/>
      <c r="AS543" s="28"/>
      <c r="AT543" s="28"/>
      <c r="AW543" s="37">
        <v>25909.916666666668</v>
      </c>
      <c r="AX543">
        <v>47</v>
      </c>
      <c r="AY543">
        <v>3</v>
      </c>
      <c r="AZ543">
        <v>25</v>
      </c>
      <c r="BA543">
        <v>4</v>
      </c>
    </row>
    <row r="544" spans="15:53" hidden="1">
      <c r="O544" s="28"/>
      <c r="P544" s="28"/>
      <c r="Q544" s="28"/>
      <c r="R544" s="28"/>
      <c r="S544" s="28"/>
      <c r="T544" s="28"/>
      <c r="U544" s="28"/>
      <c r="V544" s="28"/>
      <c r="W544" s="28"/>
      <c r="X544" s="28"/>
      <c r="Y544" s="28"/>
      <c r="Z544" s="28"/>
      <c r="AA544" s="28"/>
      <c r="AB544" s="28"/>
      <c r="AC544" s="28"/>
      <c r="AD544" s="28"/>
      <c r="AE544" s="28"/>
      <c r="AF544" s="28"/>
      <c r="AG544" s="28"/>
      <c r="AH544" s="28"/>
      <c r="AI544" s="28"/>
      <c r="AJ544" s="28"/>
      <c r="AK544" s="28"/>
      <c r="AL544" s="28"/>
      <c r="AM544" s="28"/>
      <c r="AN544" s="28"/>
      <c r="AO544" s="28"/>
      <c r="AP544" s="28"/>
      <c r="AQ544" s="28"/>
      <c r="AR544" s="28"/>
      <c r="AS544" s="28"/>
      <c r="AT544" s="28"/>
      <c r="AW544" s="37">
        <v>25939.375</v>
      </c>
      <c r="AX544">
        <v>47</v>
      </c>
      <c r="AY544">
        <v>3</v>
      </c>
      <c r="AZ544">
        <v>26</v>
      </c>
      <c r="BA544">
        <v>3</v>
      </c>
    </row>
    <row r="545" spans="15:53" hidden="1">
      <c r="O545" s="28"/>
      <c r="P545" s="28"/>
      <c r="Q545" s="28"/>
      <c r="R545" s="28"/>
      <c r="S545" s="28"/>
      <c r="T545" s="28"/>
      <c r="U545" s="28"/>
      <c r="V545" s="28"/>
      <c r="W545" s="28"/>
      <c r="X545" s="28"/>
      <c r="Y545" s="28"/>
      <c r="Z545" s="28"/>
      <c r="AA545" s="28"/>
      <c r="AB545" s="28"/>
      <c r="AC545" s="28"/>
      <c r="AD545" s="28"/>
      <c r="AE545" s="28"/>
      <c r="AF545" s="28"/>
      <c r="AG545" s="28"/>
      <c r="AH545" s="28"/>
      <c r="AI545" s="28"/>
      <c r="AJ545" s="28"/>
      <c r="AK545" s="28"/>
      <c r="AL545" s="28"/>
      <c r="AM545" s="28"/>
      <c r="AN545" s="28"/>
      <c r="AO545" s="28"/>
      <c r="AP545" s="28"/>
      <c r="AQ545" s="28"/>
      <c r="AR545" s="28"/>
      <c r="AS545" s="28"/>
      <c r="AT545" s="28"/>
      <c r="AW545" s="37">
        <v>25968.833333333332</v>
      </c>
      <c r="AX545">
        <v>48</v>
      </c>
      <c r="AY545">
        <v>2</v>
      </c>
      <c r="AZ545">
        <v>27</v>
      </c>
      <c r="BA545">
        <v>2</v>
      </c>
    </row>
    <row r="546" spans="15:53" hidden="1">
      <c r="O546" s="28"/>
      <c r="P546" s="28"/>
      <c r="Q546" s="28"/>
      <c r="R546" s="28"/>
      <c r="S546" s="28"/>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c r="AT546" s="28"/>
      <c r="AW546" s="37">
        <v>25998.625</v>
      </c>
      <c r="AX546">
        <v>48</v>
      </c>
      <c r="AY546">
        <v>2</v>
      </c>
      <c r="AZ546">
        <v>28</v>
      </c>
      <c r="BA546">
        <v>1</v>
      </c>
    </row>
    <row r="547" spans="15:53" hidden="1">
      <c r="O547" s="28"/>
      <c r="P547" s="28"/>
      <c r="Q547" s="28"/>
      <c r="R547" s="28"/>
      <c r="S547" s="28"/>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W547" s="37">
        <v>26028.833333333332</v>
      </c>
      <c r="AX547">
        <v>48</v>
      </c>
      <c r="AY547">
        <v>2</v>
      </c>
      <c r="AZ547">
        <v>29</v>
      </c>
      <c r="BA547">
        <v>9</v>
      </c>
    </row>
    <row r="548" spans="15:53" hidden="1">
      <c r="O548" s="28"/>
      <c r="P548" s="28"/>
      <c r="Q548" s="28"/>
      <c r="R548" s="28"/>
      <c r="S548" s="28"/>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W548" s="37">
        <v>26059.541666666668</v>
      </c>
      <c r="AX548">
        <v>48</v>
      </c>
      <c r="AY548">
        <v>2</v>
      </c>
      <c r="AZ548">
        <v>30</v>
      </c>
      <c r="BA548">
        <v>8</v>
      </c>
    </row>
    <row r="549" spans="15:53" hidden="1">
      <c r="O549" s="28"/>
      <c r="P549" s="28"/>
      <c r="Q549" s="28"/>
      <c r="R549" s="28"/>
      <c r="S549" s="28"/>
      <c r="T549" s="28"/>
      <c r="U549" s="28"/>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W549" s="37">
        <v>26090.708333333332</v>
      </c>
      <c r="AX549">
        <v>48</v>
      </c>
      <c r="AY549">
        <v>2</v>
      </c>
      <c r="AZ549">
        <v>31</v>
      </c>
      <c r="BA549">
        <v>7</v>
      </c>
    </row>
    <row r="550" spans="15:53" hidden="1">
      <c r="O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W550" s="37">
        <v>26122.166666666668</v>
      </c>
      <c r="AX550">
        <v>48</v>
      </c>
      <c r="AY550">
        <v>2</v>
      </c>
      <c r="AZ550">
        <v>32</v>
      </c>
      <c r="BA550">
        <v>6</v>
      </c>
    </row>
    <row r="551" spans="15:53" hidden="1">
      <c r="O551" s="28"/>
      <c r="P551" s="28"/>
      <c r="Q551" s="28"/>
      <c r="R551" s="28"/>
      <c r="S551" s="28"/>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c r="AT551" s="28"/>
      <c r="AW551" s="37">
        <v>26153.583333333332</v>
      </c>
      <c r="AX551">
        <v>48</v>
      </c>
      <c r="AY551">
        <v>2</v>
      </c>
      <c r="AZ551">
        <v>33</v>
      </c>
      <c r="BA551">
        <v>5</v>
      </c>
    </row>
    <row r="552" spans="15:53" hidden="1">
      <c r="O552" s="28"/>
      <c r="P552" s="28"/>
      <c r="Q552" s="28"/>
      <c r="R552" s="28"/>
      <c r="S552" s="28"/>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c r="AT552" s="28"/>
      <c r="AW552" s="37">
        <v>26184.708333333332</v>
      </c>
      <c r="AX552">
        <v>48</v>
      </c>
      <c r="AY552">
        <v>2</v>
      </c>
      <c r="AZ552">
        <v>34</v>
      </c>
      <c r="BA552">
        <v>4</v>
      </c>
    </row>
    <row r="553" spans="15:53" hidden="1">
      <c r="O553" s="28"/>
      <c r="P553" s="28"/>
      <c r="Q553" s="28"/>
      <c r="R553" s="28"/>
      <c r="S553" s="28"/>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c r="AT553" s="28"/>
      <c r="AW553" s="37">
        <v>26215.333333333332</v>
      </c>
      <c r="AX553">
        <v>48</v>
      </c>
      <c r="AY553">
        <v>2</v>
      </c>
      <c r="AZ553">
        <v>35</v>
      </c>
      <c r="BA553">
        <v>3</v>
      </c>
    </row>
    <row r="554" spans="15:53" hidden="1">
      <c r="O554" s="28"/>
      <c r="P554" s="28"/>
      <c r="Q554" s="28"/>
      <c r="R554" s="28"/>
      <c r="S554" s="28"/>
      <c r="T554" s="28"/>
      <c r="U554" s="28"/>
      <c r="V554" s="28"/>
      <c r="W554" s="28"/>
      <c r="X554" s="28"/>
      <c r="Y554" s="28"/>
      <c r="Z554" s="28"/>
      <c r="AA554" s="28"/>
      <c r="AB554" s="28"/>
      <c r="AC554" s="28"/>
      <c r="AD554" s="28"/>
      <c r="AE554" s="28"/>
      <c r="AF554" s="28"/>
      <c r="AG554" s="28"/>
      <c r="AH554" s="28"/>
      <c r="AI554" s="28"/>
      <c r="AJ554" s="28"/>
      <c r="AK554" s="28"/>
      <c r="AL554" s="28"/>
      <c r="AM554" s="28"/>
      <c r="AN554" s="28"/>
      <c r="AO554" s="28"/>
      <c r="AP554" s="28"/>
      <c r="AQ554" s="28"/>
      <c r="AR554" s="28"/>
      <c r="AS554" s="28"/>
      <c r="AT554" s="28"/>
      <c r="AW554" s="37">
        <v>26245.458333333332</v>
      </c>
      <c r="AX554">
        <v>48</v>
      </c>
      <c r="AY554">
        <v>2</v>
      </c>
      <c r="AZ554">
        <v>36</v>
      </c>
      <c r="BA554">
        <v>2</v>
      </c>
    </row>
    <row r="555" spans="15:53" hidden="1">
      <c r="O555" s="28"/>
      <c r="P555" s="28"/>
      <c r="Q555" s="28"/>
      <c r="R555" s="28"/>
      <c r="S555" s="28"/>
      <c r="T555" s="28"/>
      <c r="U555" s="28"/>
      <c r="V555" s="28"/>
      <c r="W555" s="28"/>
      <c r="X555" s="28"/>
      <c r="Y555" s="28"/>
      <c r="Z555" s="28"/>
      <c r="AA555" s="28"/>
      <c r="AB555" s="28"/>
      <c r="AC555" s="28"/>
      <c r="AD555" s="28"/>
      <c r="AE555" s="28"/>
      <c r="AF555" s="28"/>
      <c r="AG555" s="28"/>
      <c r="AH555" s="28"/>
      <c r="AI555" s="28"/>
      <c r="AJ555" s="28"/>
      <c r="AK555" s="28"/>
      <c r="AL555" s="28"/>
      <c r="AM555" s="28"/>
      <c r="AN555" s="28"/>
      <c r="AO555" s="28"/>
      <c r="AP555" s="28"/>
      <c r="AQ555" s="28"/>
      <c r="AR555" s="28"/>
      <c r="AS555" s="28"/>
      <c r="AT555" s="28"/>
      <c r="AW555" s="37">
        <v>26275.166666666668</v>
      </c>
      <c r="AX555">
        <v>48</v>
      </c>
      <c r="AY555">
        <v>2</v>
      </c>
      <c r="AZ555">
        <v>37</v>
      </c>
      <c r="BA555">
        <v>1</v>
      </c>
    </row>
    <row r="556" spans="15:53" hidden="1">
      <c r="O556" s="28"/>
      <c r="P556" s="28"/>
      <c r="Q556" s="28"/>
      <c r="R556" s="28"/>
      <c r="S556" s="28"/>
      <c r="T556" s="28"/>
      <c r="U556" s="28"/>
      <c r="V556" s="28"/>
      <c r="W556" s="28"/>
      <c r="X556" s="28"/>
      <c r="Y556" s="28"/>
      <c r="Z556" s="28"/>
      <c r="AA556" s="28"/>
      <c r="AB556" s="28"/>
      <c r="AC556" s="28"/>
      <c r="AD556" s="28"/>
      <c r="AE556" s="28"/>
      <c r="AF556" s="28"/>
      <c r="AG556" s="28"/>
      <c r="AH556" s="28"/>
      <c r="AI556" s="28"/>
      <c r="AJ556" s="28"/>
      <c r="AK556" s="28"/>
      <c r="AL556" s="28"/>
      <c r="AM556" s="28"/>
      <c r="AN556" s="28"/>
      <c r="AO556" s="28"/>
      <c r="AP556" s="28"/>
      <c r="AQ556" s="28"/>
      <c r="AR556" s="28"/>
      <c r="AS556" s="28"/>
      <c r="AT556" s="28"/>
      <c r="AW556" s="37">
        <v>26304.625</v>
      </c>
      <c r="AX556">
        <v>48</v>
      </c>
      <c r="AY556">
        <v>2</v>
      </c>
      <c r="AZ556">
        <v>38</v>
      </c>
      <c r="BA556">
        <v>9</v>
      </c>
    </row>
    <row r="557" spans="15:53" hidden="1">
      <c r="O557" s="28"/>
      <c r="P557" s="28"/>
      <c r="Q557" s="28"/>
      <c r="R557" s="28"/>
      <c r="S557" s="28"/>
      <c r="T557" s="28"/>
      <c r="U557" s="28"/>
      <c r="V557" s="28"/>
      <c r="W557" s="28"/>
      <c r="X557" s="28"/>
      <c r="Y557" s="28"/>
      <c r="Z557" s="28"/>
      <c r="AA557" s="28"/>
      <c r="AB557" s="28"/>
      <c r="AC557" s="28"/>
      <c r="AD557" s="28"/>
      <c r="AE557" s="28"/>
      <c r="AF557" s="28"/>
      <c r="AG557" s="28"/>
      <c r="AH557" s="28"/>
      <c r="AI557" s="28"/>
      <c r="AJ557" s="28"/>
      <c r="AK557" s="28"/>
      <c r="AL557" s="28"/>
      <c r="AM557" s="28"/>
      <c r="AN557" s="28"/>
      <c r="AO557" s="28"/>
      <c r="AP557" s="28"/>
      <c r="AQ557" s="28"/>
      <c r="AR557" s="28"/>
      <c r="AS557" s="28"/>
      <c r="AT557" s="28"/>
      <c r="AW557" s="37">
        <v>26334.083333333332</v>
      </c>
      <c r="AX557">
        <v>49</v>
      </c>
      <c r="AY557">
        <v>1</v>
      </c>
      <c r="AZ557">
        <v>39</v>
      </c>
      <c r="BA557">
        <v>8</v>
      </c>
    </row>
    <row r="558" spans="15:53" hidden="1">
      <c r="O558" s="28"/>
      <c r="P558" s="28"/>
      <c r="Q558" s="28"/>
      <c r="R558" s="28"/>
      <c r="S558" s="28"/>
      <c r="T558" s="28"/>
      <c r="U558" s="28"/>
      <c r="V558" s="28"/>
      <c r="W558" s="28"/>
      <c r="X558" s="28"/>
      <c r="Y558" s="28"/>
      <c r="Z558" s="28"/>
      <c r="AA558" s="28"/>
      <c r="AB558" s="28"/>
      <c r="AC558" s="28"/>
      <c r="AD558" s="28"/>
      <c r="AE558" s="28"/>
      <c r="AF558" s="28"/>
      <c r="AG558" s="28"/>
      <c r="AH558" s="28"/>
      <c r="AI558" s="28"/>
      <c r="AJ558" s="28"/>
      <c r="AK558" s="28"/>
      <c r="AL558" s="28"/>
      <c r="AM558" s="28"/>
      <c r="AN558" s="28"/>
      <c r="AO558" s="28"/>
      <c r="AP558" s="28"/>
      <c r="AQ558" s="28"/>
      <c r="AR558" s="28"/>
      <c r="AS558" s="28"/>
      <c r="AT558" s="28"/>
      <c r="AW558" s="37">
        <v>26363.833333333332</v>
      </c>
      <c r="AX558">
        <v>49</v>
      </c>
      <c r="AY558">
        <v>1</v>
      </c>
      <c r="AZ558">
        <v>40</v>
      </c>
      <c r="BA558">
        <v>7</v>
      </c>
    </row>
    <row r="559" spans="15:53" hidden="1">
      <c r="O559" s="28"/>
      <c r="P559" s="28"/>
      <c r="Q559" s="28"/>
      <c r="R559" s="28"/>
      <c r="S559" s="28"/>
      <c r="T559" s="28"/>
      <c r="U559" s="28"/>
      <c r="V559" s="28"/>
      <c r="W559" s="28"/>
      <c r="X559" s="28"/>
      <c r="Y559" s="28"/>
      <c r="Z559" s="28"/>
      <c r="AA559" s="28"/>
      <c r="AB559" s="28"/>
      <c r="AC559" s="28"/>
      <c r="AD559" s="28"/>
      <c r="AE559" s="28"/>
      <c r="AF559" s="28"/>
      <c r="AG559" s="28"/>
      <c r="AH559" s="28"/>
      <c r="AI559" s="28"/>
      <c r="AJ559" s="28"/>
      <c r="AK559" s="28"/>
      <c r="AL559" s="28"/>
      <c r="AM559" s="28"/>
      <c r="AN559" s="28"/>
      <c r="AO559" s="28"/>
      <c r="AP559" s="28"/>
      <c r="AQ559" s="28"/>
      <c r="AR559" s="28"/>
      <c r="AS559" s="28"/>
      <c r="AT559" s="28"/>
      <c r="AW559" s="37">
        <v>26394.041666666668</v>
      </c>
      <c r="AX559">
        <v>49</v>
      </c>
      <c r="AY559">
        <v>1</v>
      </c>
      <c r="AZ559">
        <v>41</v>
      </c>
      <c r="BA559">
        <v>6</v>
      </c>
    </row>
    <row r="560" spans="15:53" hidden="1">
      <c r="O560" s="28"/>
      <c r="P560" s="28"/>
      <c r="Q560" s="28"/>
      <c r="R560" s="28"/>
      <c r="S560" s="28"/>
      <c r="T560" s="28"/>
      <c r="U560" s="28"/>
      <c r="V560" s="28"/>
      <c r="W560" s="28"/>
      <c r="X560" s="28"/>
      <c r="Y560" s="28"/>
      <c r="Z560" s="28"/>
      <c r="AA560" s="28"/>
      <c r="AB560" s="28"/>
      <c r="AC560" s="28"/>
      <c r="AD560" s="28"/>
      <c r="AE560" s="28"/>
      <c r="AF560" s="28"/>
      <c r="AG560" s="28"/>
      <c r="AH560" s="28"/>
      <c r="AI560" s="28"/>
      <c r="AJ560" s="28"/>
      <c r="AK560" s="28"/>
      <c r="AL560" s="28"/>
      <c r="AM560" s="28"/>
      <c r="AN560" s="28"/>
      <c r="AO560" s="28"/>
      <c r="AP560" s="28"/>
      <c r="AQ560" s="28"/>
      <c r="AR560" s="28"/>
      <c r="AS560" s="28"/>
      <c r="AT560" s="28"/>
      <c r="AW560" s="37">
        <v>26424.791666666668</v>
      </c>
      <c r="AX560">
        <v>49</v>
      </c>
      <c r="AY560">
        <v>1</v>
      </c>
      <c r="AZ560">
        <v>42</v>
      </c>
      <c r="BA560">
        <v>5</v>
      </c>
    </row>
    <row r="561" spans="15:53" hidden="1">
      <c r="O561" s="28"/>
      <c r="P561" s="28"/>
      <c r="Q561" s="28"/>
      <c r="R561" s="28"/>
      <c r="S561" s="28"/>
      <c r="T561" s="28"/>
      <c r="U561" s="28"/>
      <c r="V561" s="28"/>
      <c r="W561" s="28"/>
      <c r="X561" s="28"/>
      <c r="Y561" s="28"/>
      <c r="Z561" s="28"/>
      <c r="AA561" s="28"/>
      <c r="AB561" s="28"/>
      <c r="AC561" s="28"/>
      <c r="AD561" s="28"/>
      <c r="AE561" s="28"/>
      <c r="AF561" s="28"/>
      <c r="AG561" s="28"/>
      <c r="AH561" s="28"/>
      <c r="AI561" s="28"/>
      <c r="AJ561" s="28"/>
      <c r="AK561" s="28"/>
      <c r="AL561" s="28"/>
      <c r="AM561" s="28"/>
      <c r="AN561" s="28"/>
      <c r="AO561" s="28"/>
      <c r="AP561" s="28"/>
      <c r="AQ561" s="28"/>
      <c r="AR561" s="28"/>
      <c r="AS561" s="28"/>
      <c r="AT561" s="28"/>
      <c r="AW561" s="37">
        <v>26455.958333333332</v>
      </c>
      <c r="AX561">
        <v>49</v>
      </c>
      <c r="AY561">
        <v>1</v>
      </c>
      <c r="AZ561">
        <v>43</v>
      </c>
      <c r="BA561">
        <v>4</v>
      </c>
    </row>
    <row r="562" spans="15:53" hidden="1">
      <c r="O562" s="28"/>
      <c r="P562" s="28"/>
      <c r="Q562" s="28"/>
      <c r="R562" s="28"/>
      <c r="S562" s="28"/>
      <c r="T562" s="28"/>
      <c r="U562" s="28"/>
      <c r="V562" s="28"/>
      <c r="W562" s="28"/>
      <c r="X562" s="28"/>
      <c r="Y562" s="28"/>
      <c r="Z562" s="28"/>
      <c r="AA562" s="28"/>
      <c r="AB562" s="28"/>
      <c r="AC562" s="28"/>
      <c r="AD562" s="28"/>
      <c r="AE562" s="28"/>
      <c r="AF562" s="28"/>
      <c r="AG562" s="28"/>
      <c r="AH562" s="28"/>
      <c r="AI562" s="28"/>
      <c r="AJ562" s="28"/>
      <c r="AK562" s="28"/>
      <c r="AL562" s="28"/>
      <c r="AM562" s="28"/>
      <c r="AN562" s="28"/>
      <c r="AO562" s="28"/>
      <c r="AP562" s="28"/>
      <c r="AQ562" s="28"/>
      <c r="AR562" s="28"/>
      <c r="AS562" s="28"/>
      <c r="AT562" s="28"/>
      <c r="AW562" s="37">
        <v>26487.416666666668</v>
      </c>
      <c r="AX562">
        <v>49</v>
      </c>
      <c r="AY562">
        <v>1</v>
      </c>
      <c r="AZ562">
        <v>44</v>
      </c>
      <c r="BA562">
        <v>3</v>
      </c>
    </row>
    <row r="563" spans="15:53" hidden="1">
      <c r="O563" s="28"/>
      <c r="P563" s="28"/>
      <c r="Q563" s="28"/>
      <c r="R563" s="28"/>
      <c r="S563" s="28"/>
      <c r="T563" s="28"/>
      <c r="U563" s="28"/>
      <c r="V563" s="28"/>
      <c r="W563" s="28"/>
      <c r="X563" s="28"/>
      <c r="Y563" s="28"/>
      <c r="Z563" s="28"/>
      <c r="AA563" s="28"/>
      <c r="AB563" s="28"/>
      <c r="AC563" s="28"/>
      <c r="AD563" s="28"/>
      <c r="AE563" s="28"/>
      <c r="AF563" s="28"/>
      <c r="AG563" s="28"/>
      <c r="AH563" s="28"/>
      <c r="AI563" s="28"/>
      <c r="AJ563" s="28"/>
      <c r="AK563" s="28"/>
      <c r="AL563" s="28"/>
      <c r="AM563" s="28"/>
      <c r="AN563" s="28"/>
      <c r="AO563" s="28"/>
      <c r="AP563" s="28"/>
      <c r="AQ563" s="28"/>
      <c r="AR563" s="28"/>
      <c r="AS563" s="28"/>
      <c r="AT563" s="28"/>
      <c r="AW563" s="37">
        <v>26518.791666666668</v>
      </c>
      <c r="AX563">
        <v>49</v>
      </c>
      <c r="AY563">
        <v>1</v>
      </c>
      <c r="AZ563">
        <v>45</v>
      </c>
      <c r="BA563">
        <v>2</v>
      </c>
    </row>
    <row r="564" spans="15:53" hidden="1">
      <c r="O564" s="28"/>
      <c r="P564" s="28"/>
      <c r="Q564" s="28"/>
      <c r="R564" s="28"/>
      <c r="S564" s="28"/>
      <c r="T564" s="28"/>
      <c r="U564" s="28"/>
      <c r="V564" s="28"/>
      <c r="W564" s="28"/>
      <c r="X564" s="28"/>
      <c r="Y564" s="28"/>
      <c r="Z564" s="28"/>
      <c r="AA564" s="28"/>
      <c r="AB564" s="28"/>
      <c r="AC564" s="28"/>
      <c r="AD564" s="28"/>
      <c r="AE564" s="28"/>
      <c r="AF564" s="28"/>
      <c r="AG564" s="28"/>
      <c r="AH564" s="28"/>
      <c r="AI564" s="28"/>
      <c r="AJ564" s="28"/>
      <c r="AK564" s="28"/>
      <c r="AL564" s="28"/>
      <c r="AM564" s="28"/>
      <c r="AN564" s="28"/>
      <c r="AO564" s="28"/>
      <c r="AP564" s="28"/>
      <c r="AQ564" s="28"/>
      <c r="AR564" s="28"/>
      <c r="AS564" s="28"/>
      <c r="AT564" s="28"/>
      <c r="AW564" s="37">
        <v>26549.916666666668</v>
      </c>
      <c r="AX564">
        <v>49</v>
      </c>
      <c r="AY564">
        <v>1</v>
      </c>
      <c r="AZ564">
        <v>46</v>
      </c>
      <c r="BA564">
        <v>1</v>
      </c>
    </row>
    <row r="565" spans="15:53" hidden="1">
      <c r="O565" s="28"/>
      <c r="P565" s="28"/>
      <c r="Q565" s="28"/>
      <c r="R565" s="28"/>
      <c r="S565" s="28"/>
      <c r="T565" s="28"/>
      <c r="U565" s="28"/>
      <c r="V565" s="28"/>
      <c r="W565" s="28"/>
      <c r="X565" s="28"/>
      <c r="Y565" s="28"/>
      <c r="Z565" s="28"/>
      <c r="AA565" s="28"/>
      <c r="AB565" s="28"/>
      <c r="AC565" s="28"/>
      <c r="AD565" s="28"/>
      <c r="AE565" s="28"/>
      <c r="AF565" s="28"/>
      <c r="AG565" s="28"/>
      <c r="AH565" s="28"/>
      <c r="AI565" s="28"/>
      <c r="AJ565" s="28"/>
      <c r="AK565" s="28"/>
      <c r="AL565" s="28"/>
      <c r="AM565" s="28"/>
      <c r="AN565" s="28"/>
      <c r="AO565" s="28"/>
      <c r="AP565" s="28"/>
      <c r="AQ565" s="28"/>
      <c r="AR565" s="28"/>
      <c r="AS565" s="28"/>
      <c r="AT565" s="28"/>
      <c r="AW565" s="37">
        <v>26580.583333333332</v>
      </c>
      <c r="AX565">
        <v>49</v>
      </c>
      <c r="AY565">
        <v>1</v>
      </c>
      <c r="AZ565">
        <v>47</v>
      </c>
      <c r="BA565">
        <v>9</v>
      </c>
    </row>
    <row r="566" spans="15:53" hidden="1">
      <c r="O566" s="28"/>
      <c r="P566" s="28"/>
      <c r="Q566" s="28"/>
      <c r="R566" s="28"/>
      <c r="S566" s="28"/>
      <c r="T566" s="28"/>
      <c r="U566" s="28"/>
      <c r="V566" s="28"/>
      <c r="W566" s="28"/>
      <c r="X566" s="28"/>
      <c r="Y566" s="28"/>
      <c r="Z566" s="28"/>
      <c r="AA566" s="28"/>
      <c r="AB566" s="28"/>
      <c r="AC566" s="28"/>
      <c r="AD566" s="28"/>
      <c r="AE566" s="28"/>
      <c r="AF566" s="28"/>
      <c r="AG566" s="28"/>
      <c r="AH566" s="28"/>
      <c r="AI566" s="28"/>
      <c r="AJ566" s="28"/>
      <c r="AK566" s="28"/>
      <c r="AL566" s="28"/>
      <c r="AM566" s="28"/>
      <c r="AN566" s="28"/>
      <c r="AO566" s="28"/>
      <c r="AP566" s="28"/>
      <c r="AQ566" s="28"/>
      <c r="AR566" s="28"/>
      <c r="AS566" s="28"/>
      <c r="AT566" s="28"/>
      <c r="AW566" s="37">
        <v>26610.708333333332</v>
      </c>
      <c r="AX566">
        <v>49</v>
      </c>
      <c r="AY566">
        <v>1</v>
      </c>
      <c r="AZ566">
        <v>48</v>
      </c>
      <c r="BA566">
        <v>8</v>
      </c>
    </row>
    <row r="567" spans="15:53" hidden="1">
      <c r="O567" s="28"/>
      <c r="P567" s="28"/>
      <c r="Q567" s="28"/>
      <c r="R567" s="28"/>
      <c r="S567" s="28"/>
      <c r="T567" s="28"/>
      <c r="U567" s="28"/>
      <c r="V567" s="28"/>
      <c r="W567" s="28"/>
      <c r="X567" s="28"/>
      <c r="Y567" s="28"/>
      <c r="Z567" s="28"/>
      <c r="AA567" s="28"/>
      <c r="AB567" s="28"/>
      <c r="AC567" s="28"/>
      <c r="AD567" s="28"/>
      <c r="AE567" s="28"/>
      <c r="AF567" s="28"/>
      <c r="AG567" s="28"/>
      <c r="AH567" s="28"/>
      <c r="AI567" s="28"/>
      <c r="AJ567" s="28"/>
      <c r="AK567" s="28"/>
      <c r="AL567" s="28"/>
      <c r="AM567" s="28"/>
      <c r="AN567" s="28"/>
      <c r="AO567" s="28"/>
      <c r="AP567" s="28"/>
      <c r="AQ567" s="28"/>
      <c r="AR567" s="28"/>
      <c r="AS567" s="28"/>
      <c r="AT567" s="28"/>
      <c r="AW567" s="37">
        <v>26640.375</v>
      </c>
      <c r="AX567">
        <v>49</v>
      </c>
      <c r="AY567">
        <v>1</v>
      </c>
      <c r="AZ567">
        <v>49</v>
      </c>
      <c r="BA567">
        <v>7</v>
      </c>
    </row>
    <row r="568" spans="15:53" hidden="1">
      <c r="O568" s="28"/>
      <c r="P568" s="28"/>
      <c r="Q568" s="28"/>
      <c r="R568" s="28"/>
      <c r="S568" s="28"/>
      <c r="T568" s="28"/>
      <c r="U568" s="28"/>
      <c r="V568" s="28"/>
      <c r="W568" s="28"/>
      <c r="X568" s="28"/>
      <c r="Y568" s="28"/>
      <c r="Z568" s="28"/>
      <c r="AA568" s="28"/>
      <c r="AB568" s="28"/>
      <c r="AC568" s="28"/>
      <c r="AD568" s="28"/>
      <c r="AE568" s="28"/>
      <c r="AF568" s="28"/>
      <c r="AG568" s="28"/>
      <c r="AH568" s="28"/>
      <c r="AI568" s="28"/>
      <c r="AJ568" s="28"/>
      <c r="AK568" s="28"/>
      <c r="AL568" s="28"/>
      <c r="AM568" s="28"/>
      <c r="AN568" s="28"/>
      <c r="AO568" s="28"/>
      <c r="AP568" s="28"/>
      <c r="AQ568" s="28"/>
      <c r="AR568" s="28"/>
      <c r="AS568" s="28"/>
      <c r="AT568" s="28"/>
      <c r="AW568" s="37">
        <v>26669.833333333332</v>
      </c>
      <c r="AX568">
        <v>49</v>
      </c>
      <c r="AY568">
        <v>1</v>
      </c>
      <c r="AZ568">
        <v>50</v>
      </c>
      <c r="BA568">
        <v>6</v>
      </c>
    </row>
    <row r="569" spans="15:53" hidden="1">
      <c r="O569" s="28"/>
      <c r="P569" s="28"/>
      <c r="Q569" s="28"/>
      <c r="R569" s="28"/>
      <c r="S569" s="28"/>
      <c r="T569" s="28"/>
      <c r="U569" s="28"/>
      <c r="V569" s="28"/>
      <c r="W569" s="28"/>
      <c r="X569" s="28"/>
      <c r="Y569" s="28"/>
      <c r="Z569" s="28"/>
      <c r="AA569" s="28"/>
      <c r="AB569" s="28"/>
      <c r="AC569" s="28"/>
      <c r="AD569" s="28"/>
      <c r="AE569" s="28"/>
      <c r="AF569" s="28"/>
      <c r="AG569" s="28"/>
      <c r="AH569" s="28"/>
      <c r="AI569" s="28"/>
      <c r="AJ569" s="28"/>
      <c r="AK569" s="28"/>
      <c r="AL569" s="28"/>
      <c r="AM569" s="28"/>
      <c r="AN569" s="28"/>
      <c r="AO569" s="28"/>
      <c r="AP569" s="28"/>
      <c r="AQ569" s="28"/>
      <c r="AR569" s="28"/>
      <c r="AS569" s="28"/>
      <c r="AT569" s="28"/>
      <c r="AW569" s="37">
        <v>26699.333333333332</v>
      </c>
      <c r="AX569">
        <v>50</v>
      </c>
      <c r="AY569">
        <v>9</v>
      </c>
      <c r="AZ569">
        <v>51</v>
      </c>
      <c r="BA569">
        <v>5</v>
      </c>
    </row>
    <row r="570" spans="15:53" hidden="1">
      <c r="O570" s="28"/>
      <c r="P570" s="28"/>
      <c r="Q570" s="28"/>
      <c r="R570" s="28"/>
      <c r="S570" s="28"/>
      <c r="T570" s="28"/>
      <c r="U570" s="28"/>
      <c r="V570" s="28"/>
      <c r="W570" s="28"/>
      <c r="X570" s="28"/>
      <c r="Y570" s="28"/>
      <c r="Z570" s="28"/>
      <c r="AA570" s="28"/>
      <c r="AB570" s="28"/>
      <c r="AC570" s="28"/>
      <c r="AD570" s="28"/>
      <c r="AE570" s="28"/>
      <c r="AF570" s="28"/>
      <c r="AG570" s="28"/>
      <c r="AH570" s="28"/>
      <c r="AI570" s="28"/>
      <c r="AJ570" s="28"/>
      <c r="AK570" s="28"/>
      <c r="AL570" s="28"/>
      <c r="AM570" s="28"/>
      <c r="AN570" s="28"/>
      <c r="AO570" s="28"/>
      <c r="AP570" s="28"/>
      <c r="AQ570" s="28"/>
      <c r="AR570" s="28"/>
      <c r="AS570" s="28"/>
      <c r="AT570" s="28"/>
      <c r="AW570" s="37">
        <v>26729.083333333332</v>
      </c>
      <c r="AX570">
        <v>50</v>
      </c>
      <c r="AY570">
        <v>9</v>
      </c>
      <c r="AZ570">
        <v>52</v>
      </c>
      <c r="BA570">
        <v>4</v>
      </c>
    </row>
    <row r="571" spans="15:53" hidden="1">
      <c r="O571" s="28"/>
      <c r="P571" s="28"/>
      <c r="Q571" s="28"/>
      <c r="R571" s="28"/>
      <c r="S571" s="28"/>
      <c r="T571" s="28"/>
      <c r="U571" s="28"/>
      <c r="V571" s="28"/>
      <c r="W571" s="28"/>
      <c r="X571" s="28"/>
      <c r="Y571" s="28"/>
      <c r="Z571" s="28"/>
      <c r="AA571" s="28"/>
      <c r="AB571" s="28"/>
      <c r="AC571" s="28"/>
      <c r="AD571" s="28"/>
      <c r="AE571" s="28"/>
      <c r="AF571" s="28"/>
      <c r="AG571" s="28"/>
      <c r="AH571" s="28"/>
      <c r="AI571" s="28"/>
      <c r="AJ571" s="28"/>
      <c r="AK571" s="28"/>
      <c r="AL571" s="28"/>
      <c r="AM571" s="28"/>
      <c r="AN571" s="28"/>
      <c r="AO571" s="28"/>
      <c r="AP571" s="28"/>
      <c r="AQ571" s="28"/>
      <c r="AR571" s="28"/>
      <c r="AS571" s="28"/>
      <c r="AT571" s="28"/>
      <c r="AW571" s="37">
        <v>26759.291666666668</v>
      </c>
      <c r="AX571">
        <v>50</v>
      </c>
      <c r="AY571">
        <v>9</v>
      </c>
      <c r="AZ571">
        <v>53</v>
      </c>
      <c r="BA571">
        <v>3</v>
      </c>
    </row>
    <row r="572" spans="15:53" hidden="1">
      <c r="O572" s="28"/>
      <c r="P572" s="28"/>
      <c r="Q572" s="28"/>
      <c r="R572" s="28"/>
      <c r="S572" s="28"/>
      <c r="T572" s="28"/>
      <c r="U572" s="28"/>
      <c r="V572" s="28"/>
      <c r="W572" s="28"/>
      <c r="X572" s="28"/>
      <c r="Y572" s="28"/>
      <c r="Z572" s="28"/>
      <c r="AA572" s="28"/>
      <c r="AB572" s="28"/>
      <c r="AC572" s="28"/>
      <c r="AD572" s="28"/>
      <c r="AE572" s="28"/>
      <c r="AF572" s="28"/>
      <c r="AG572" s="28"/>
      <c r="AH572" s="28"/>
      <c r="AI572" s="28"/>
      <c r="AJ572" s="28"/>
      <c r="AK572" s="28"/>
      <c r="AL572" s="28"/>
      <c r="AM572" s="28"/>
      <c r="AN572" s="28"/>
      <c r="AO572" s="28"/>
      <c r="AP572" s="28"/>
      <c r="AQ572" s="28"/>
      <c r="AR572" s="28"/>
      <c r="AS572" s="28"/>
      <c r="AT572" s="28"/>
      <c r="AW572" s="37">
        <v>26790.041666666668</v>
      </c>
      <c r="AX572">
        <v>50</v>
      </c>
      <c r="AY572">
        <v>9</v>
      </c>
      <c r="AZ572">
        <v>54</v>
      </c>
      <c r="BA572">
        <v>2</v>
      </c>
    </row>
    <row r="573" spans="15:53" hidden="1">
      <c r="O573" s="28"/>
      <c r="P573" s="28"/>
      <c r="Q573" s="28"/>
      <c r="R573" s="28"/>
      <c r="S573" s="28"/>
      <c r="T573" s="28"/>
      <c r="U573" s="28"/>
      <c r="V573" s="28"/>
      <c r="W573" s="28"/>
      <c r="X573" s="28"/>
      <c r="Y573" s="28"/>
      <c r="Z573" s="28"/>
      <c r="AA573" s="28"/>
      <c r="AB573" s="28"/>
      <c r="AC573" s="28"/>
      <c r="AD573" s="28"/>
      <c r="AE573" s="28"/>
      <c r="AF573" s="28"/>
      <c r="AG573" s="28"/>
      <c r="AH573" s="28"/>
      <c r="AI573" s="28"/>
      <c r="AJ573" s="28"/>
      <c r="AK573" s="28"/>
      <c r="AL573" s="28"/>
      <c r="AM573" s="28"/>
      <c r="AN573" s="28"/>
      <c r="AO573" s="28"/>
      <c r="AP573" s="28"/>
      <c r="AQ573" s="28"/>
      <c r="AR573" s="28"/>
      <c r="AS573" s="28"/>
      <c r="AT573" s="28"/>
      <c r="AW573" s="37">
        <v>26821.208333333332</v>
      </c>
      <c r="AX573">
        <v>50</v>
      </c>
      <c r="AY573">
        <v>9</v>
      </c>
      <c r="AZ573">
        <v>55</v>
      </c>
      <c r="BA573">
        <v>1</v>
      </c>
    </row>
    <row r="574" spans="15:53" hidden="1">
      <c r="O574" s="28"/>
      <c r="P574" s="28"/>
      <c r="Q574" s="28"/>
      <c r="R574" s="28"/>
      <c r="S574" s="28"/>
      <c r="T574" s="28"/>
      <c r="U574" s="28"/>
      <c r="V574" s="28"/>
      <c r="W574" s="28"/>
      <c r="X574" s="28"/>
      <c r="Y574" s="28"/>
      <c r="Z574" s="28"/>
      <c r="AA574" s="28"/>
      <c r="AB574" s="28"/>
      <c r="AC574" s="28"/>
      <c r="AD574" s="28"/>
      <c r="AE574" s="28"/>
      <c r="AF574" s="28"/>
      <c r="AG574" s="28"/>
      <c r="AH574" s="28"/>
      <c r="AI574" s="28"/>
      <c r="AJ574" s="28"/>
      <c r="AK574" s="28"/>
      <c r="AL574" s="28"/>
      <c r="AM574" s="28"/>
      <c r="AN574" s="28"/>
      <c r="AO574" s="28"/>
      <c r="AP574" s="28"/>
      <c r="AQ574" s="28"/>
      <c r="AR574" s="28"/>
      <c r="AS574" s="28"/>
      <c r="AT574" s="28"/>
      <c r="AW574" s="37">
        <v>26852.625</v>
      </c>
      <c r="AX574">
        <v>50</v>
      </c>
      <c r="AY574">
        <v>9</v>
      </c>
      <c r="AZ574">
        <v>56</v>
      </c>
      <c r="BA574">
        <v>9</v>
      </c>
    </row>
    <row r="575" spans="15:53" hidden="1">
      <c r="O575" s="28"/>
      <c r="P575" s="28"/>
      <c r="Q575" s="28"/>
      <c r="R575" s="28"/>
      <c r="S575" s="28"/>
      <c r="T575" s="28"/>
      <c r="U575" s="28"/>
      <c r="V575" s="28"/>
      <c r="W575" s="28"/>
      <c r="X575" s="28"/>
      <c r="Y575" s="28"/>
      <c r="Z575" s="28"/>
      <c r="AA575" s="28"/>
      <c r="AB575" s="28"/>
      <c r="AC575" s="28"/>
      <c r="AD575" s="28"/>
      <c r="AE575" s="28"/>
      <c r="AF575" s="28"/>
      <c r="AG575" s="28"/>
      <c r="AH575" s="28"/>
      <c r="AI575" s="28"/>
      <c r="AJ575" s="28"/>
      <c r="AK575" s="28"/>
      <c r="AL575" s="28"/>
      <c r="AM575" s="28"/>
      <c r="AN575" s="28"/>
      <c r="AO575" s="28"/>
      <c r="AP575" s="28"/>
      <c r="AQ575" s="28"/>
      <c r="AR575" s="28"/>
      <c r="AS575" s="28"/>
      <c r="AT575" s="28"/>
      <c r="AW575" s="37">
        <v>26884.041666666668</v>
      </c>
      <c r="AX575">
        <v>50</v>
      </c>
      <c r="AY575">
        <v>9</v>
      </c>
      <c r="AZ575">
        <v>57</v>
      </c>
      <c r="BA575">
        <v>8</v>
      </c>
    </row>
    <row r="576" spans="15:53" hidden="1">
      <c r="O576" s="28"/>
      <c r="P576" s="28"/>
      <c r="Q576" s="28"/>
      <c r="R576" s="28"/>
      <c r="S576" s="28"/>
      <c r="T576" s="28"/>
      <c r="U576" s="28"/>
      <c r="V576" s="28"/>
      <c r="W576" s="28"/>
      <c r="X576" s="28"/>
      <c r="Y576" s="28"/>
      <c r="Z576" s="28"/>
      <c r="AA576" s="28"/>
      <c r="AB576" s="28"/>
      <c r="AC576" s="28"/>
      <c r="AD576" s="28"/>
      <c r="AE576" s="28"/>
      <c r="AF576" s="28"/>
      <c r="AG576" s="28"/>
      <c r="AH576" s="28"/>
      <c r="AI576" s="28"/>
      <c r="AJ576" s="28"/>
      <c r="AK576" s="28"/>
      <c r="AL576" s="28"/>
      <c r="AM576" s="28"/>
      <c r="AN576" s="28"/>
      <c r="AO576" s="28"/>
      <c r="AP576" s="28"/>
      <c r="AQ576" s="28"/>
      <c r="AR576" s="28"/>
      <c r="AS576" s="28"/>
      <c r="AT576" s="28"/>
      <c r="AW576" s="37">
        <v>26915.166666666668</v>
      </c>
      <c r="AX576">
        <v>50</v>
      </c>
      <c r="AY576">
        <v>9</v>
      </c>
      <c r="AZ576">
        <v>58</v>
      </c>
      <c r="BA576">
        <v>7</v>
      </c>
    </row>
    <row r="577" spans="15:53" hidden="1">
      <c r="O577" s="28"/>
      <c r="P577" s="28"/>
      <c r="Q577" s="28"/>
      <c r="R577" s="28"/>
      <c r="S577" s="28"/>
      <c r="T577" s="28"/>
      <c r="U577" s="28"/>
      <c r="V577" s="28"/>
      <c r="W577" s="28"/>
      <c r="X577" s="28"/>
      <c r="Y577" s="28"/>
      <c r="Z577" s="28"/>
      <c r="AA577" s="28"/>
      <c r="AB577" s="28"/>
      <c r="AC577" s="28"/>
      <c r="AD577" s="28"/>
      <c r="AE577" s="28"/>
      <c r="AF577" s="28"/>
      <c r="AG577" s="28"/>
      <c r="AH577" s="28"/>
      <c r="AI577" s="28"/>
      <c r="AJ577" s="28"/>
      <c r="AK577" s="28"/>
      <c r="AL577" s="28"/>
      <c r="AM577" s="28"/>
      <c r="AN577" s="28"/>
      <c r="AO577" s="28"/>
      <c r="AP577" s="28"/>
      <c r="AQ577" s="28"/>
      <c r="AR577" s="28"/>
      <c r="AS577" s="28"/>
      <c r="AT577" s="28"/>
      <c r="AW577" s="37">
        <v>26945.791666666668</v>
      </c>
      <c r="AX577">
        <v>50</v>
      </c>
      <c r="AY577">
        <v>9</v>
      </c>
      <c r="AZ577">
        <v>59</v>
      </c>
      <c r="BA577">
        <v>6</v>
      </c>
    </row>
    <row r="578" spans="15:53" hidden="1">
      <c r="O578" s="28"/>
      <c r="P578" s="28"/>
      <c r="Q578" s="28"/>
      <c r="R578" s="28"/>
      <c r="S578" s="28"/>
      <c r="T578" s="28"/>
      <c r="U578" s="28"/>
      <c r="V578" s="28"/>
      <c r="W578" s="28"/>
      <c r="X578" s="28"/>
      <c r="Y578" s="28"/>
      <c r="Z578" s="28"/>
      <c r="AA578" s="28"/>
      <c r="AB578" s="28"/>
      <c r="AC578" s="28"/>
      <c r="AD578" s="28"/>
      <c r="AE578" s="28"/>
      <c r="AF578" s="28"/>
      <c r="AG578" s="28"/>
      <c r="AH578" s="28"/>
      <c r="AI578" s="28"/>
      <c r="AJ578" s="28"/>
      <c r="AK578" s="28"/>
      <c r="AL578" s="28"/>
      <c r="AM578" s="28"/>
      <c r="AN578" s="28"/>
      <c r="AO578" s="28"/>
      <c r="AP578" s="28"/>
      <c r="AQ578" s="28"/>
      <c r="AR578" s="28"/>
      <c r="AS578" s="28"/>
      <c r="AT578" s="28"/>
      <c r="AW578" s="37">
        <v>26975.916666666668</v>
      </c>
      <c r="AX578">
        <v>50</v>
      </c>
      <c r="AY578">
        <v>9</v>
      </c>
      <c r="AZ578">
        <v>60</v>
      </c>
      <c r="BA578">
        <v>5</v>
      </c>
    </row>
    <row r="579" spans="15:53" hidden="1">
      <c r="O579" s="28"/>
      <c r="P579" s="28"/>
      <c r="Q579" s="28"/>
      <c r="R579" s="28"/>
      <c r="S579" s="28"/>
      <c r="T579" s="28"/>
      <c r="U579" s="28"/>
      <c r="V579" s="28"/>
      <c r="W579" s="28"/>
      <c r="X579" s="28"/>
      <c r="Y579" s="28"/>
      <c r="Z579" s="28"/>
      <c r="AA579" s="28"/>
      <c r="AB579" s="28"/>
      <c r="AC579" s="28"/>
      <c r="AD579" s="28"/>
      <c r="AE579" s="28"/>
      <c r="AF579" s="28"/>
      <c r="AG579" s="28"/>
      <c r="AH579" s="28"/>
      <c r="AI579" s="28"/>
      <c r="AJ579" s="28"/>
      <c r="AK579" s="28"/>
      <c r="AL579" s="28"/>
      <c r="AM579" s="28"/>
      <c r="AN579" s="28"/>
      <c r="AO579" s="28"/>
      <c r="AP579" s="28"/>
      <c r="AQ579" s="28"/>
      <c r="AR579" s="28"/>
      <c r="AS579" s="28"/>
      <c r="AT579" s="28"/>
      <c r="AW579" s="37">
        <v>27005.625</v>
      </c>
      <c r="AX579">
        <v>50</v>
      </c>
      <c r="AY579">
        <v>9</v>
      </c>
      <c r="AZ579">
        <v>1</v>
      </c>
      <c r="BA579">
        <v>4</v>
      </c>
    </row>
    <row r="580" spans="15:53" hidden="1">
      <c r="O580" s="28"/>
      <c r="P580" s="28"/>
      <c r="Q580" s="28"/>
      <c r="R580" s="28"/>
      <c r="S580" s="28"/>
      <c r="T580" s="28"/>
      <c r="U580" s="28"/>
      <c r="V580" s="28"/>
      <c r="W580" s="28"/>
      <c r="X580" s="28"/>
      <c r="Y580" s="28"/>
      <c r="Z580" s="28"/>
      <c r="AA580" s="28"/>
      <c r="AB580" s="28"/>
      <c r="AC580" s="28"/>
      <c r="AD580" s="28"/>
      <c r="AE580" s="28"/>
      <c r="AF580" s="28"/>
      <c r="AG580" s="28"/>
      <c r="AH580" s="28"/>
      <c r="AI580" s="28"/>
      <c r="AJ580" s="28"/>
      <c r="AK580" s="28"/>
      <c r="AL580" s="28"/>
      <c r="AM580" s="28"/>
      <c r="AN580" s="28"/>
      <c r="AO580" s="28"/>
      <c r="AP580" s="28"/>
      <c r="AQ580" s="28"/>
      <c r="AR580" s="28"/>
      <c r="AS580" s="28"/>
      <c r="AT580" s="28"/>
      <c r="AW580" s="37">
        <v>27035.083333333332</v>
      </c>
      <c r="AX580">
        <v>50</v>
      </c>
      <c r="AY580">
        <v>9</v>
      </c>
      <c r="AZ580">
        <v>2</v>
      </c>
      <c r="BA580">
        <v>3</v>
      </c>
    </row>
    <row r="581" spans="15:53" hidden="1">
      <c r="O581" s="28"/>
      <c r="P581" s="28"/>
      <c r="Q581" s="28"/>
      <c r="R581" s="28"/>
      <c r="S581" s="28"/>
      <c r="T581" s="28"/>
      <c r="U581" s="28"/>
      <c r="V581" s="28"/>
      <c r="W581" s="28"/>
      <c r="X581" s="28"/>
      <c r="Y581" s="28"/>
      <c r="Z581" s="28"/>
      <c r="AA581" s="28"/>
      <c r="AB581" s="28"/>
      <c r="AC581" s="28"/>
      <c r="AD581" s="28"/>
      <c r="AE581" s="28"/>
      <c r="AF581" s="28"/>
      <c r="AG581" s="28"/>
      <c r="AH581" s="28"/>
      <c r="AI581" s="28"/>
      <c r="AJ581" s="28"/>
      <c r="AK581" s="28"/>
      <c r="AL581" s="28"/>
      <c r="AM581" s="28"/>
      <c r="AN581" s="28"/>
      <c r="AO581" s="28"/>
      <c r="AP581" s="28"/>
      <c r="AQ581" s="28"/>
      <c r="AR581" s="28"/>
      <c r="AS581" s="28"/>
      <c r="AT581" s="28"/>
      <c r="AW581" s="37">
        <v>27064.583333333332</v>
      </c>
      <c r="AX581">
        <v>51</v>
      </c>
      <c r="AY581">
        <v>8</v>
      </c>
      <c r="AZ581">
        <v>3</v>
      </c>
      <c r="BA581">
        <v>2</v>
      </c>
    </row>
    <row r="582" spans="15:53" hidden="1">
      <c r="O582" s="28"/>
      <c r="P582" s="28"/>
      <c r="Q582" s="28"/>
      <c r="R582" s="28"/>
      <c r="S582" s="28"/>
      <c r="T582" s="28"/>
      <c r="U582" s="28"/>
      <c r="V582" s="28"/>
      <c r="W582" s="28"/>
      <c r="X582" s="28"/>
      <c r="Y582" s="28"/>
      <c r="Z582" s="28"/>
      <c r="AA582" s="28"/>
      <c r="AB582" s="28"/>
      <c r="AC582" s="28"/>
      <c r="AD582" s="28"/>
      <c r="AE582" s="28"/>
      <c r="AF582" s="28"/>
      <c r="AG582" s="28"/>
      <c r="AH582" s="28"/>
      <c r="AI582" s="28"/>
      <c r="AJ582" s="28"/>
      <c r="AK582" s="28"/>
      <c r="AL582" s="28"/>
      <c r="AM582" s="28"/>
      <c r="AN582" s="28"/>
      <c r="AO582" s="28"/>
      <c r="AP582" s="28"/>
      <c r="AQ582" s="28"/>
      <c r="AR582" s="28"/>
      <c r="AS582" s="28"/>
      <c r="AT582" s="28"/>
      <c r="AW582" s="37">
        <v>27094.333333333332</v>
      </c>
      <c r="AX582">
        <v>51</v>
      </c>
      <c r="AY582">
        <v>8</v>
      </c>
      <c r="AZ582">
        <v>4</v>
      </c>
      <c r="BA582">
        <v>1</v>
      </c>
    </row>
    <row r="583" spans="15:53" hidden="1">
      <c r="O583" s="28"/>
      <c r="P583" s="28"/>
      <c r="Q583" s="28"/>
      <c r="R583" s="28"/>
      <c r="S583" s="28"/>
      <c r="T583" s="28"/>
      <c r="U583" s="28"/>
      <c r="V583" s="28"/>
      <c r="W583" s="28"/>
      <c r="X583" s="28"/>
      <c r="Y583" s="28"/>
      <c r="Z583" s="28"/>
      <c r="AA583" s="28"/>
      <c r="AB583" s="28"/>
      <c r="AC583" s="28"/>
      <c r="AD583" s="28"/>
      <c r="AE583" s="28"/>
      <c r="AF583" s="28"/>
      <c r="AG583" s="28"/>
      <c r="AH583" s="28"/>
      <c r="AI583" s="28"/>
      <c r="AJ583" s="28"/>
      <c r="AK583" s="28"/>
      <c r="AL583" s="28"/>
      <c r="AM583" s="28"/>
      <c r="AN583" s="28"/>
      <c r="AO583" s="28"/>
      <c r="AP583" s="28"/>
      <c r="AQ583" s="28"/>
      <c r="AR583" s="28"/>
      <c r="AS583" s="28"/>
      <c r="AT583" s="28"/>
      <c r="AW583" s="37">
        <v>27124.541666666668</v>
      </c>
      <c r="AX583">
        <v>51</v>
      </c>
      <c r="AY583">
        <v>8</v>
      </c>
      <c r="AZ583">
        <v>5</v>
      </c>
      <c r="BA583">
        <v>9</v>
      </c>
    </row>
    <row r="584" spans="15:53" hidden="1">
      <c r="O584" s="28"/>
      <c r="P584" s="28"/>
      <c r="Q584" s="28"/>
      <c r="R584" s="28"/>
      <c r="S584" s="28"/>
      <c r="T584" s="28"/>
      <c r="U584" s="28"/>
      <c r="V584" s="28"/>
      <c r="W584" s="28"/>
      <c r="X584" s="28"/>
      <c r="Y584" s="28"/>
      <c r="Z584" s="28"/>
      <c r="AA584" s="28"/>
      <c r="AB584" s="28"/>
      <c r="AC584" s="28"/>
      <c r="AD584" s="28"/>
      <c r="AE584" s="28"/>
      <c r="AF584" s="28"/>
      <c r="AG584" s="28"/>
      <c r="AH584" s="28"/>
      <c r="AI584" s="28"/>
      <c r="AJ584" s="28"/>
      <c r="AK584" s="28"/>
      <c r="AL584" s="28"/>
      <c r="AM584" s="28"/>
      <c r="AN584" s="28"/>
      <c r="AO584" s="28"/>
      <c r="AP584" s="28"/>
      <c r="AQ584" s="28"/>
      <c r="AR584" s="28"/>
      <c r="AS584" s="28"/>
      <c r="AT584" s="28"/>
      <c r="AW584" s="37">
        <v>27155.291666666668</v>
      </c>
      <c r="AX584">
        <v>51</v>
      </c>
      <c r="AY584">
        <v>8</v>
      </c>
      <c r="AZ584">
        <v>6</v>
      </c>
      <c r="BA584">
        <v>8</v>
      </c>
    </row>
    <row r="585" spans="15:53" hidden="1">
      <c r="O585" s="28"/>
      <c r="P585" s="28"/>
      <c r="Q585" s="28"/>
      <c r="R585" s="28"/>
      <c r="S585" s="28"/>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W585" s="37">
        <v>27186.458333333332</v>
      </c>
      <c r="AX585">
        <v>51</v>
      </c>
      <c r="AY585">
        <v>8</v>
      </c>
      <c r="AZ585">
        <v>7</v>
      </c>
      <c r="BA585">
        <v>7</v>
      </c>
    </row>
    <row r="586" spans="15:53" hidden="1">
      <c r="O586" s="28"/>
      <c r="P586" s="28"/>
      <c r="Q586" s="28"/>
      <c r="R586" s="28"/>
      <c r="S586" s="28"/>
      <c r="T586" s="28"/>
      <c r="U586" s="28"/>
      <c r="V586" s="28"/>
      <c r="W586" s="28"/>
      <c r="X586" s="28"/>
      <c r="Y586" s="28"/>
      <c r="Z586" s="28"/>
      <c r="AA586" s="28"/>
      <c r="AB586" s="28"/>
      <c r="AC586" s="28"/>
      <c r="AD586" s="28"/>
      <c r="AE586" s="28"/>
      <c r="AF586" s="28"/>
      <c r="AG586" s="28"/>
      <c r="AH586" s="28"/>
      <c r="AI586" s="28"/>
      <c r="AJ586" s="28"/>
      <c r="AK586" s="28"/>
      <c r="AL586" s="28"/>
      <c r="AM586" s="28"/>
      <c r="AN586" s="28"/>
      <c r="AO586" s="28"/>
      <c r="AP586" s="28"/>
      <c r="AQ586" s="28"/>
      <c r="AR586" s="28"/>
      <c r="AS586" s="28"/>
      <c r="AT586" s="28"/>
      <c r="AW586" s="37">
        <v>27217.875</v>
      </c>
      <c r="AX586">
        <v>51</v>
      </c>
      <c r="AY586">
        <v>8</v>
      </c>
      <c r="AZ586">
        <v>8</v>
      </c>
      <c r="BA586">
        <v>6</v>
      </c>
    </row>
    <row r="587" spans="15:53" hidden="1">
      <c r="O587" s="28"/>
      <c r="P587" s="28"/>
      <c r="Q587" s="28"/>
      <c r="R587" s="28"/>
      <c r="S587" s="28"/>
      <c r="T587" s="28"/>
      <c r="U587" s="28"/>
      <c r="V587" s="28"/>
      <c r="W587" s="28"/>
      <c r="X587" s="28"/>
      <c r="Y587" s="28"/>
      <c r="Z587" s="28"/>
      <c r="AA587" s="28"/>
      <c r="AB587" s="28"/>
      <c r="AC587" s="28"/>
      <c r="AD587" s="28"/>
      <c r="AE587" s="28"/>
      <c r="AF587" s="28"/>
      <c r="AG587" s="28"/>
      <c r="AH587" s="28"/>
      <c r="AI587" s="28"/>
      <c r="AJ587" s="28"/>
      <c r="AK587" s="28"/>
      <c r="AL587" s="28"/>
      <c r="AM587" s="28"/>
      <c r="AN587" s="28"/>
      <c r="AO587" s="28"/>
      <c r="AP587" s="28"/>
      <c r="AQ587" s="28"/>
      <c r="AR587" s="28"/>
      <c r="AS587" s="28"/>
      <c r="AT587" s="28"/>
      <c r="AW587" s="37">
        <v>27249.291666666668</v>
      </c>
      <c r="AX587">
        <v>51</v>
      </c>
      <c r="AY587">
        <v>8</v>
      </c>
      <c r="AZ587">
        <v>9</v>
      </c>
      <c r="BA587">
        <v>5</v>
      </c>
    </row>
    <row r="588" spans="15:53" hidden="1">
      <c r="O588" s="28"/>
      <c r="P588" s="28"/>
      <c r="Q588" s="28"/>
      <c r="R588" s="28"/>
      <c r="S588" s="28"/>
      <c r="T588" s="28"/>
      <c r="U588" s="28"/>
      <c r="V588" s="28"/>
      <c r="W588" s="28"/>
      <c r="X588" s="28"/>
      <c r="Y588" s="28"/>
      <c r="Z588" s="28"/>
      <c r="AA588" s="28"/>
      <c r="AB588" s="28"/>
      <c r="AC588" s="28"/>
      <c r="AD588" s="28"/>
      <c r="AE588" s="28"/>
      <c r="AF588" s="28"/>
      <c r="AG588" s="28"/>
      <c r="AH588" s="28"/>
      <c r="AI588" s="28"/>
      <c r="AJ588" s="28"/>
      <c r="AK588" s="28"/>
      <c r="AL588" s="28"/>
      <c r="AM588" s="28"/>
      <c r="AN588" s="28"/>
      <c r="AO588" s="28"/>
      <c r="AP588" s="28"/>
      <c r="AQ588" s="28"/>
      <c r="AR588" s="28"/>
      <c r="AS588" s="28"/>
      <c r="AT588" s="28"/>
      <c r="AW588" s="37">
        <v>27280.416666666668</v>
      </c>
      <c r="AX588">
        <v>51</v>
      </c>
      <c r="AY588">
        <v>8</v>
      </c>
      <c r="AZ588">
        <v>10</v>
      </c>
      <c r="BA588">
        <v>4</v>
      </c>
    </row>
    <row r="589" spans="15:53" hidden="1">
      <c r="O589" s="28"/>
      <c r="P589" s="28"/>
      <c r="Q589" s="28"/>
      <c r="R589" s="28"/>
      <c r="S589" s="28"/>
      <c r="T589" s="28"/>
      <c r="U589" s="28"/>
      <c r="V589" s="28"/>
      <c r="W589" s="28"/>
      <c r="X589" s="28"/>
      <c r="Y589" s="28"/>
      <c r="Z589" s="28"/>
      <c r="AA589" s="28"/>
      <c r="AB589" s="28"/>
      <c r="AC589" s="28"/>
      <c r="AD589" s="28"/>
      <c r="AE589" s="28"/>
      <c r="AF589" s="28"/>
      <c r="AG589" s="28"/>
      <c r="AH589" s="28"/>
      <c r="AI589" s="28"/>
      <c r="AJ589" s="28"/>
      <c r="AK589" s="28"/>
      <c r="AL589" s="28"/>
      <c r="AM589" s="28"/>
      <c r="AN589" s="28"/>
      <c r="AO589" s="28"/>
      <c r="AP589" s="28"/>
      <c r="AQ589" s="28"/>
      <c r="AR589" s="28"/>
      <c r="AS589" s="28"/>
      <c r="AT589" s="28"/>
      <c r="AW589" s="37">
        <v>27311.041666666668</v>
      </c>
      <c r="AX589">
        <v>51</v>
      </c>
      <c r="AY589">
        <v>8</v>
      </c>
      <c r="AZ589">
        <v>11</v>
      </c>
      <c r="BA589">
        <v>3</v>
      </c>
    </row>
    <row r="590" spans="15:53" hidden="1">
      <c r="O590" s="28"/>
      <c r="P590" s="28"/>
      <c r="Q590" s="28"/>
      <c r="R590" s="28"/>
      <c r="S590" s="28"/>
      <c r="T590" s="28"/>
      <c r="U590" s="28"/>
      <c r="V590" s="28"/>
      <c r="W590" s="28"/>
      <c r="X590" s="28"/>
      <c r="Y590" s="28"/>
      <c r="Z590" s="28"/>
      <c r="AA590" s="28"/>
      <c r="AB590" s="28"/>
      <c r="AC590" s="28"/>
      <c r="AD590" s="28"/>
      <c r="AE590" s="28"/>
      <c r="AF590" s="28"/>
      <c r="AG590" s="28"/>
      <c r="AH590" s="28"/>
      <c r="AI590" s="28"/>
      <c r="AJ590" s="28"/>
      <c r="AK590" s="28"/>
      <c r="AL590" s="28"/>
      <c r="AM590" s="28"/>
      <c r="AN590" s="28"/>
      <c r="AO590" s="28"/>
      <c r="AP590" s="28"/>
      <c r="AQ590" s="28"/>
      <c r="AR590" s="28"/>
      <c r="AS590" s="28"/>
      <c r="AT590" s="28"/>
      <c r="AW590" s="37">
        <v>27341.166666666668</v>
      </c>
      <c r="AX590">
        <v>51</v>
      </c>
      <c r="AY590">
        <v>8</v>
      </c>
      <c r="AZ590">
        <v>12</v>
      </c>
      <c r="BA590">
        <v>2</v>
      </c>
    </row>
    <row r="591" spans="15:53" hidden="1">
      <c r="O591" s="28"/>
      <c r="P591" s="28"/>
      <c r="Q591" s="28"/>
      <c r="R591" s="28"/>
      <c r="S591" s="28"/>
      <c r="T591" s="28"/>
      <c r="U591" s="28"/>
      <c r="V591" s="28"/>
      <c r="W591" s="28"/>
      <c r="X591" s="28"/>
      <c r="Y591" s="28"/>
      <c r="Z591" s="28"/>
      <c r="AA591" s="28"/>
      <c r="AB591" s="28"/>
      <c r="AC591" s="28"/>
      <c r="AD591" s="28"/>
      <c r="AE591" s="28"/>
      <c r="AF591" s="28"/>
      <c r="AG591" s="28"/>
      <c r="AH591" s="28"/>
      <c r="AI591" s="28"/>
      <c r="AJ591" s="28"/>
      <c r="AK591" s="28"/>
      <c r="AL591" s="28"/>
      <c r="AM591" s="28"/>
      <c r="AN591" s="28"/>
      <c r="AO591" s="28"/>
      <c r="AP591" s="28"/>
      <c r="AQ591" s="28"/>
      <c r="AR591" s="28"/>
      <c r="AS591" s="28"/>
      <c r="AT591" s="28"/>
      <c r="AW591" s="37">
        <v>27370.875</v>
      </c>
      <c r="AX591">
        <v>51</v>
      </c>
      <c r="AY591">
        <v>8</v>
      </c>
      <c r="AZ591">
        <v>13</v>
      </c>
      <c r="BA591">
        <v>1</v>
      </c>
    </row>
    <row r="592" spans="15:53" hidden="1">
      <c r="O592" s="28"/>
      <c r="P592" s="28"/>
      <c r="Q592" s="28"/>
      <c r="R592" s="28"/>
      <c r="S592" s="28"/>
      <c r="T592" s="28"/>
      <c r="U592" s="28"/>
      <c r="V592" s="28"/>
      <c r="W592" s="28"/>
      <c r="X592" s="28"/>
      <c r="Y592" s="28"/>
      <c r="Z592" s="28"/>
      <c r="AA592" s="28"/>
      <c r="AB592" s="28"/>
      <c r="AC592" s="28"/>
      <c r="AD592" s="28"/>
      <c r="AE592" s="28"/>
      <c r="AF592" s="28"/>
      <c r="AG592" s="28"/>
      <c r="AH592" s="28"/>
      <c r="AI592" s="28"/>
      <c r="AJ592" s="28"/>
      <c r="AK592" s="28"/>
      <c r="AL592" s="28"/>
      <c r="AM592" s="28"/>
      <c r="AN592" s="28"/>
      <c r="AO592" s="28"/>
      <c r="AP592" s="28"/>
      <c r="AQ592" s="28"/>
      <c r="AR592" s="28"/>
      <c r="AS592" s="28"/>
      <c r="AT592" s="28"/>
      <c r="AW592" s="37">
        <v>27400.333333333332</v>
      </c>
      <c r="AX592">
        <v>51</v>
      </c>
      <c r="AY592">
        <v>8</v>
      </c>
      <c r="AZ592">
        <v>14</v>
      </c>
      <c r="BA592">
        <v>9</v>
      </c>
    </row>
    <row r="593" spans="15:53" hidden="1">
      <c r="O593" s="28"/>
      <c r="P593" s="28"/>
      <c r="Q593" s="28"/>
      <c r="R593" s="28"/>
      <c r="S593" s="28"/>
      <c r="T593" s="28"/>
      <c r="U593" s="28"/>
      <c r="V593" s="28"/>
      <c r="W593" s="28"/>
      <c r="X593" s="28"/>
      <c r="Y593" s="28"/>
      <c r="Z593" s="28"/>
      <c r="AA593" s="28"/>
      <c r="AB593" s="28"/>
      <c r="AC593" s="28"/>
      <c r="AD593" s="28"/>
      <c r="AE593" s="28"/>
      <c r="AF593" s="28"/>
      <c r="AG593" s="28"/>
      <c r="AH593" s="28"/>
      <c r="AI593" s="28"/>
      <c r="AJ593" s="28"/>
      <c r="AK593" s="28"/>
      <c r="AL593" s="28"/>
      <c r="AM593" s="28"/>
      <c r="AN593" s="28"/>
      <c r="AO593" s="28"/>
      <c r="AP593" s="28"/>
      <c r="AQ593" s="28"/>
      <c r="AR593" s="28"/>
      <c r="AS593" s="28"/>
      <c r="AT593" s="28"/>
      <c r="AW593" s="37">
        <v>27429.833333333332</v>
      </c>
      <c r="AX593">
        <v>52</v>
      </c>
      <c r="AY593">
        <v>7</v>
      </c>
      <c r="AZ593">
        <v>15</v>
      </c>
      <c r="BA593">
        <v>8</v>
      </c>
    </row>
    <row r="594" spans="15:53" hidden="1">
      <c r="O594" s="28"/>
      <c r="P594" s="28"/>
      <c r="Q594" s="28"/>
      <c r="R594" s="28"/>
      <c r="S594" s="28"/>
      <c r="T594" s="28"/>
      <c r="U594" s="28"/>
      <c r="V594" s="28"/>
      <c r="W594" s="28"/>
      <c r="X594" s="28"/>
      <c r="Y594" s="28"/>
      <c r="Z594" s="28"/>
      <c r="AA594" s="28"/>
      <c r="AB594" s="28"/>
      <c r="AC594" s="28"/>
      <c r="AD594" s="28"/>
      <c r="AE594" s="28"/>
      <c r="AF594" s="28"/>
      <c r="AG594" s="28"/>
      <c r="AH594" s="28"/>
      <c r="AI594" s="28"/>
      <c r="AJ594" s="28"/>
      <c r="AK594" s="28"/>
      <c r="AL594" s="28"/>
      <c r="AM594" s="28"/>
      <c r="AN594" s="28"/>
      <c r="AO594" s="28"/>
      <c r="AP594" s="28"/>
      <c r="AQ594" s="28"/>
      <c r="AR594" s="28"/>
      <c r="AS594" s="28"/>
      <c r="AT594" s="28"/>
      <c r="AW594" s="37">
        <v>27459.583333333332</v>
      </c>
      <c r="AX594">
        <v>52</v>
      </c>
      <c r="AY594">
        <v>7</v>
      </c>
      <c r="AZ594">
        <v>16</v>
      </c>
      <c r="BA594">
        <v>7</v>
      </c>
    </row>
    <row r="595" spans="15:53" hidden="1">
      <c r="O595" s="28"/>
      <c r="P595" s="28"/>
      <c r="Q595" s="28"/>
      <c r="R595" s="28"/>
      <c r="S595" s="28"/>
      <c r="T595" s="28"/>
      <c r="U595" s="28"/>
      <c r="V595" s="28"/>
      <c r="W595" s="28"/>
      <c r="X595" s="28"/>
      <c r="Y595" s="28"/>
      <c r="Z595" s="28"/>
      <c r="AA595" s="28"/>
      <c r="AB595" s="28"/>
      <c r="AC595" s="28"/>
      <c r="AD595" s="28"/>
      <c r="AE595" s="28"/>
      <c r="AF595" s="28"/>
      <c r="AG595" s="28"/>
      <c r="AH595" s="28"/>
      <c r="AI595" s="28"/>
      <c r="AJ595" s="28"/>
      <c r="AK595" s="28"/>
      <c r="AL595" s="28"/>
      <c r="AM595" s="28"/>
      <c r="AN595" s="28"/>
      <c r="AO595" s="28"/>
      <c r="AP595" s="28"/>
      <c r="AQ595" s="28"/>
      <c r="AR595" s="28"/>
      <c r="AS595" s="28"/>
      <c r="AT595" s="28"/>
      <c r="AW595" s="37">
        <v>27489.791666666668</v>
      </c>
      <c r="AX595">
        <v>52</v>
      </c>
      <c r="AY595">
        <v>7</v>
      </c>
      <c r="AZ595">
        <v>17</v>
      </c>
      <c r="BA595">
        <v>6</v>
      </c>
    </row>
    <row r="596" spans="15:53" hidden="1">
      <c r="O596" s="28"/>
      <c r="P596" s="28"/>
      <c r="Q596" s="28"/>
      <c r="R596" s="28"/>
      <c r="S596" s="28"/>
      <c r="T596" s="28"/>
      <c r="U596" s="28"/>
      <c r="V596" s="28"/>
      <c r="W596" s="28"/>
      <c r="X596" s="28"/>
      <c r="Y596" s="28"/>
      <c r="Z596" s="28"/>
      <c r="AA596" s="28"/>
      <c r="AB596" s="28"/>
      <c r="AC596" s="28"/>
      <c r="AD596" s="28"/>
      <c r="AE596" s="28"/>
      <c r="AF596" s="28"/>
      <c r="AG596" s="28"/>
      <c r="AH596" s="28"/>
      <c r="AI596" s="28"/>
      <c r="AJ596" s="28"/>
      <c r="AK596" s="28"/>
      <c r="AL596" s="28"/>
      <c r="AM596" s="28"/>
      <c r="AN596" s="28"/>
      <c r="AO596" s="28"/>
      <c r="AP596" s="28"/>
      <c r="AQ596" s="28"/>
      <c r="AR596" s="28"/>
      <c r="AS596" s="28"/>
      <c r="AT596" s="28"/>
      <c r="AW596" s="37">
        <v>27520.5</v>
      </c>
      <c r="AX596">
        <v>52</v>
      </c>
      <c r="AY596">
        <v>7</v>
      </c>
      <c r="AZ596">
        <v>18</v>
      </c>
      <c r="BA596">
        <v>5</v>
      </c>
    </row>
    <row r="597" spans="15:53" hidden="1">
      <c r="O597" s="28"/>
      <c r="P597" s="28"/>
      <c r="Q597" s="28"/>
      <c r="R597" s="28"/>
      <c r="S597" s="28"/>
      <c r="T597" s="28"/>
      <c r="U597" s="28"/>
      <c r="V597" s="28"/>
      <c r="W597" s="28"/>
      <c r="X597" s="28"/>
      <c r="Y597" s="28"/>
      <c r="Z597" s="28"/>
      <c r="AA597" s="28"/>
      <c r="AB597" s="28"/>
      <c r="AC597" s="28"/>
      <c r="AD597" s="28"/>
      <c r="AE597" s="28"/>
      <c r="AF597" s="28"/>
      <c r="AG597" s="28"/>
      <c r="AH597" s="28"/>
      <c r="AI597" s="28"/>
      <c r="AJ597" s="28"/>
      <c r="AK597" s="28"/>
      <c r="AL597" s="28"/>
      <c r="AM597" s="28"/>
      <c r="AN597" s="28"/>
      <c r="AO597" s="28"/>
      <c r="AP597" s="28"/>
      <c r="AQ597" s="28"/>
      <c r="AR597" s="28"/>
      <c r="AS597" s="28"/>
      <c r="AT597" s="28"/>
      <c r="AW597" s="37">
        <v>27551.708333333332</v>
      </c>
      <c r="AX597">
        <v>52</v>
      </c>
      <c r="AY597">
        <v>7</v>
      </c>
      <c r="AZ597">
        <v>19</v>
      </c>
      <c r="BA597">
        <v>4</v>
      </c>
    </row>
    <row r="598" spans="15:53" hidden="1">
      <c r="O598" s="28"/>
      <c r="P598" s="28"/>
      <c r="Q598" s="28"/>
      <c r="R598" s="28"/>
      <c r="S598" s="28"/>
      <c r="T598" s="28"/>
      <c r="U598" s="28"/>
      <c r="V598" s="28"/>
      <c r="W598" s="28"/>
      <c r="X598" s="28"/>
      <c r="Y598" s="28"/>
      <c r="Z598" s="28"/>
      <c r="AA598" s="28"/>
      <c r="AB598" s="28"/>
      <c r="AC598" s="28"/>
      <c r="AD598" s="28"/>
      <c r="AE598" s="28"/>
      <c r="AF598" s="28"/>
      <c r="AG598" s="28"/>
      <c r="AH598" s="28"/>
      <c r="AI598" s="28"/>
      <c r="AJ598" s="28"/>
      <c r="AK598" s="28"/>
      <c r="AL598" s="28"/>
      <c r="AM598" s="28"/>
      <c r="AN598" s="28"/>
      <c r="AO598" s="28"/>
      <c r="AP598" s="28"/>
      <c r="AQ598" s="28"/>
      <c r="AR598" s="28"/>
      <c r="AS598" s="28"/>
      <c r="AT598" s="28"/>
      <c r="AW598" s="37">
        <v>27583.125</v>
      </c>
      <c r="AX598">
        <v>52</v>
      </c>
      <c r="AY598">
        <v>7</v>
      </c>
      <c r="AZ598">
        <v>20</v>
      </c>
      <c r="BA598">
        <v>3</v>
      </c>
    </row>
    <row r="599" spans="15:53" hidden="1">
      <c r="O599" s="28"/>
      <c r="P599" s="28"/>
      <c r="Q599" s="28"/>
      <c r="R599" s="28"/>
      <c r="S599" s="28"/>
      <c r="T599" s="28"/>
      <c r="U599" s="28"/>
      <c r="V599" s="28"/>
      <c r="W599" s="28"/>
      <c r="X599" s="28"/>
      <c r="Y599" s="28"/>
      <c r="Z599" s="28"/>
      <c r="AA599" s="28"/>
      <c r="AB599" s="28"/>
      <c r="AC599" s="28"/>
      <c r="AD599" s="28"/>
      <c r="AE599" s="28"/>
      <c r="AF599" s="28"/>
      <c r="AG599" s="28"/>
      <c r="AH599" s="28"/>
      <c r="AI599" s="28"/>
      <c r="AJ599" s="28"/>
      <c r="AK599" s="28"/>
      <c r="AL599" s="28"/>
      <c r="AM599" s="28"/>
      <c r="AN599" s="28"/>
      <c r="AO599" s="28"/>
      <c r="AP599" s="28"/>
      <c r="AQ599" s="28"/>
      <c r="AR599" s="28"/>
      <c r="AS599" s="28"/>
      <c r="AT599" s="28"/>
      <c r="AW599" s="37">
        <v>27614.541666666668</v>
      </c>
      <c r="AX599">
        <v>52</v>
      </c>
      <c r="AY599">
        <v>7</v>
      </c>
      <c r="AZ599">
        <v>21</v>
      </c>
      <c r="BA599">
        <v>2</v>
      </c>
    </row>
    <row r="600" spans="15:53" hidden="1">
      <c r="O600" s="28"/>
      <c r="P600" s="28"/>
      <c r="Q600" s="28"/>
      <c r="R600" s="28"/>
      <c r="S600" s="28"/>
      <c r="T600" s="28"/>
      <c r="U600" s="28"/>
      <c r="V600" s="28"/>
      <c r="W600" s="28"/>
      <c r="X600" s="28"/>
      <c r="Y600" s="28"/>
      <c r="Z600" s="28"/>
      <c r="AA600" s="28"/>
      <c r="AB600" s="28"/>
      <c r="AC600" s="28"/>
      <c r="AD600" s="28"/>
      <c r="AE600" s="28"/>
      <c r="AF600" s="28"/>
      <c r="AG600" s="28"/>
      <c r="AH600" s="28"/>
      <c r="AI600" s="28"/>
      <c r="AJ600" s="28"/>
      <c r="AK600" s="28"/>
      <c r="AL600" s="28"/>
      <c r="AM600" s="28"/>
      <c r="AN600" s="28"/>
      <c r="AO600" s="28"/>
      <c r="AP600" s="28"/>
      <c r="AQ600" s="28"/>
      <c r="AR600" s="28"/>
      <c r="AS600" s="28"/>
      <c r="AT600" s="28"/>
      <c r="AW600" s="37">
        <v>27645.666666666668</v>
      </c>
      <c r="AX600">
        <v>52</v>
      </c>
      <c r="AY600">
        <v>7</v>
      </c>
      <c r="AZ600">
        <v>22</v>
      </c>
      <c r="BA600">
        <v>1</v>
      </c>
    </row>
    <row r="601" spans="15:53" hidden="1">
      <c r="O601" s="28"/>
      <c r="P601" s="28"/>
      <c r="Q601" s="28"/>
      <c r="R601" s="28"/>
      <c r="S601" s="28"/>
      <c r="T601" s="28"/>
      <c r="U601" s="28"/>
      <c r="V601" s="28"/>
      <c r="W601" s="28"/>
      <c r="X601" s="28"/>
      <c r="Y601" s="28"/>
      <c r="Z601" s="28"/>
      <c r="AA601" s="28"/>
      <c r="AB601" s="28"/>
      <c r="AC601" s="28"/>
      <c r="AD601" s="28"/>
      <c r="AE601" s="28"/>
      <c r="AF601" s="28"/>
      <c r="AG601" s="28"/>
      <c r="AH601" s="28"/>
      <c r="AI601" s="28"/>
      <c r="AJ601" s="28"/>
      <c r="AK601" s="28"/>
      <c r="AL601" s="28"/>
      <c r="AM601" s="28"/>
      <c r="AN601" s="28"/>
      <c r="AO601" s="28"/>
      <c r="AP601" s="28"/>
      <c r="AQ601" s="28"/>
      <c r="AR601" s="28"/>
      <c r="AS601" s="28"/>
      <c r="AT601" s="28"/>
      <c r="AW601" s="37">
        <v>27676.291666666668</v>
      </c>
      <c r="AX601">
        <v>52</v>
      </c>
      <c r="AY601">
        <v>7</v>
      </c>
      <c r="AZ601">
        <v>23</v>
      </c>
      <c r="BA601">
        <v>9</v>
      </c>
    </row>
    <row r="602" spans="15:53" hidden="1">
      <c r="O602" s="28"/>
      <c r="P602" s="28"/>
      <c r="Q602" s="28"/>
      <c r="R602" s="28"/>
      <c r="S602" s="28"/>
      <c r="T602" s="28"/>
      <c r="U602" s="28"/>
      <c r="V602" s="28"/>
      <c r="W602" s="28"/>
      <c r="X602" s="28"/>
      <c r="Y602" s="28"/>
      <c r="Z602" s="28"/>
      <c r="AA602" s="28"/>
      <c r="AB602" s="28"/>
      <c r="AC602" s="28"/>
      <c r="AD602" s="28"/>
      <c r="AE602" s="28"/>
      <c r="AF602" s="28"/>
      <c r="AG602" s="28"/>
      <c r="AH602" s="28"/>
      <c r="AI602" s="28"/>
      <c r="AJ602" s="28"/>
      <c r="AK602" s="28"/>
      <c r="AL602" s="28"/>
      <c r="AM602" s="28"/>
      <c r="AN602" s="28"/>
      <c r="AO602" s="28"/>
      <c r="AP602" s="28"/>
      <c r="AQ602" s="28"/>
      <c r="AR602" s="28"/>
      <c r="AS602" s="28"/>
      <c r="AT602" s="28"/>
      <c r="AW602" s="37">
        <v>27706.416666666668</v>
      </c>
      <c r="AX602">
        <v>52</v>
      </c>
      <c r="AY602">
        <v>7</v>
      </c>
      <c r="AZ602">
        <v>24</v>
      </c>
      <c r="BA602">
        <v>8</v>
      </c>
    </row>
    <row r="603" spans="15:53" hidden="1">
      <c r="O603" s="28"/>
      <c r="P603" s="28"/>
      <c r="Q603" s="28"/>
      <c r="R603" s="28"/>
      <c r="S603" s="28"/>
      <c r="T603" s="28"/>
      <c r="U603" s="28"/>
      <c r="V603" s="28"/>
      <c r="W603" s="28"/>
      <c r="X603" s="28"/>
      <c r="Y603" s="28"/>
      <c r="Z603" s="28"/>
      <c r="AA603" s="28"/>
      <c r="AB603" s="28"/>
      <c r="AC603" s="28"/>
      <c r="AD603" s="28"/>
      <c r="AE603" s="28"/>
      <c r="AF603" s="28"/>
      <c r="AG603" s="28"/>
      <c r="AH603" s="28"/>
      <c r="AI603" s="28"/>
      <c r="AJ603" s="28"/>
      <c r="AK603" s="28"/>
      <c r="AL603" s="28"/>
      <c r="AM603" s="28"/>
      <c r="AN603" s="28"/>
      <c r="AO603" s="28"/>
      <c r="AP603" s="28"/>
      <c r="AQ603" s="28"/>
      <c r="AR603" s="28"/>
      <c r="AS603" s="28"/>
      <c r="AT603" s="28"/>
      <c r="AW603" s="37">
        <v>27736.125</v>
      </c>
      <c r="AX603">
        <v>52</v>
      </c>
      <c r="AY603">
        <v>7</v>
      </c>
      <c r="AZ603">
        <v>25</v>
      </c>
      <c r="BA603">
        <v>7</v>
      </c>
    </row>
    <row r="604" spans="15:53" hidden="1">
      <c r="O604" s="28"/>
      <c r="P604" s="28"/>
      <c r="Q604" s="28"/>
      <c r="R604" s="28"/>
      <c r="S604" s="28"/>
      <c r="T604" s="28"/>
      <c r="U604" s="28"/>
      <c r="V604" s="28"/>
      <c r="W604" s="28"/>
      <c r="X604" s="28"/>
      <c r="Y604" s="28"/>
      <c r="Z604" s="28"/>
      <c r="AA604" s="28"/>
      <c r="AB604" s="28"/>
      <c r="AC604" s="28"/>
      <c r="AD604" s="28"/>
      <c r="AE604" s="28"/>
      <c r="AF604" s="28"/>
      <c r="AG604" s="28"/>
      <c r="AH604" s="28"/>
      <c r="AI604" s="28"/>
      <c r="AJ604" s="28"/>
      <c r="AK604" s="28"/>
      <c r="AL604" s="28"/>
      <c r="AM604" s="28"/>
      <c r="AN604" s="28"/>
      <c r="AO604" s="28"/>
      <c r="AP604" s="28"/>
      <c r="AQ604" s="28"/>
      <c r="AR604" s="28"/>
      <c r="AS604" s="28"/>
      <c r="AT604" s="28"/>
      <c r="AW604" s="37">
        <v>27765.583333333332</v>
      </c>
      <c r="AX604">
        <v>52</v>
      </c>
      <c r="AY604">
        <v>7</v>
      </c>
      <c r="AZ604">
        <v>26</v>
      </c>
      <c r="BA604">
        <v>6</v>
      </c>
    </row>
    <row r="605" spans="15:53" hidden="1">
      <c r="O605" s="28"/>
      <c r="P605" s="28"/>
      <c r="Q605" s="28"/>
      <c r="R605" s="28"/>
      <c r="S605" s="28"/>
      <c r="T605" s="28"/>
      <c r="U605" s="28"/>
      <c r="V605" s="28"/>
      <c r="W605" s="28"/>
      <c r="X605" s="28"/>
      <c r="Y605" s="28"/>
      <c r="Z605" s="28"/>
      <c r="AA605" s="28"/>
      <c r="AB605" s="28"/>
      <c r="AC605" s="28"/>
      <c r="AD605" s="28"/>
      <c r="AE605" s="28"/>
      <c r="AF605" s="28"/>
      <c r="AG605" s="28"/>
      <c r="AH605" s="28"/>
      <c r="AI605" s="28"/>
      <c r="AJ605" s="28"/>
      <c r="AK605" s="28"/>
      <c r="AL605" s="28"/>
      <c r="AM605" s="28"/>
      <c r="AN605" s="28"/>
      <c r="AO605" s="28"/>
      <c r="AP605" s="28"/>
      <c r="AQ605" s="28"/>
      <c r="AR605" s="28"/>
      <c r="AS605" s="28"/>
      <c r="AT605" s="28"/>
      <c r="AW605" s="37">
        <v>27795.083333333332</v>
      </c>
      <c r="AX605">
        <v>53</v>
      </c>
      <c r="AY605">
        <v>6</v>
      </c>
      <c r="AZ605">
        <v>27</v>
      </c>
      <c r="BA605">
        <v>5</v>
      </c>
    </row>
    <row r="606" spans="15:53" hidden="1">
      <c r="O606" s="28"/>
      <c r="P606" s="28"/>
      <c r="Q606" s="28"/>
      <c r="R606" s="28"/>
      <c r="S606" s="28"/>
      <c r="T606" s="28"/>
      <c r="U606" s="28"/>
      <c r="V606" s="28"/>
      <c r="W606" s="28"/>
      <c r="X606" s="28"/>
      <c r="Y606" s="28"/>
      <c r="Z606" s="28"/>
      <c r="AA606" s="28"/>
      <c r="AB606" s="28"/>
      <c r="AC606" s="28"/>
      <c r="AD606" s="28"/>
      <c r="AE606" s="28"/>
      <c r="AF606" s="28"/>
      <c r="AG606" s="28"/>
      <c r="AH606" s="28"/>
      <c r="AI606" s="28"/>
      <c r="AJ606" s="28"/>
      <c r="AK606" s="28"/>
      <c r="AL606" s="28"/>
      <c r="AM606" s="28"/>
      <c r="AN606" s="28"/>
      <c r="AO606" s="28"/>
      <c r="AP606" s="28"/>
      <c r="AQ606" s="28"/>
      <c r="AR606" s="28"/>
      <c r="AS606" s="28"/>
      <c r="AT606" s="28"/>
      <c r="AW606" s="37">
        <v>27824.833333333332</v>
      </c>
      <c r="AX606">
        <v>53</v>
      </c>
      <c r="AY606">
        <v>6</v>
      </c>
      <c r="AZ606">
        <v>28</v>
      </c>
      <c r="BA606">
        <v>4</v>
      </c>
    </row>
    <row r="607" spans="15:53" hidden="1">
      <c r="O607" s="28"/>
      <c r="P607" s="28"/>
      <c r="Q607" s="28"/>
      <c r="R607" s="28"/>
      <c r="S607" s="28"/>
      <c r="T607" s="28"/>
      <c r="U607" s="28"/>
      <c r="V607" s="28"/>
      <c r="W607" s="28"/>
      <c r="X607" s="28"/>
      <c r="Y607" s="28"/>
      <c r="Z607" s="28"/>
      <c r="AA607" s="28"/>
      <c r="AB607" s="28"/>
      <c r="AC607" s="28"/>
      <c r="AD607" s="28"/>
      <c r="AE607" s="28"/>
      <c r="AF607" s="28"/>
      <c r="AG607" s="28"/>
      <c r="AH607" s="28"/>
      <c r="AI607" s="28"/>
      <c r="AJ607" s="28"/>
      <c r="AK607" s="28"/>
      <c r="AL607" s="28"/>
      <c r="AM607" s="28"/>
      <c r="AN607" s="28"/>
      <c r="AO607" s="28"/>
      <c r="AP607" s="28"/>
      <c r="AQ607" s="28"/>
      <c r="AR607" s="28"/>
      <c r="AS607" s="28"/>
      <c r="AT607" s="28"/>
      <c r="AW607" s="37">
        <v>27855.041666666668</v>
      </c>
      <c r="AX607">
        <v>53</v>
      </c>
      <c r="AY607">
        <v>6</v>
      </c>
      <c r="AZ607">
        <v>29</v>
      </c>
      <c r="BA607">
        <v>3</v>
      </c>
    </row>
    <row r="608" spans="15:53" hidden="1">
      <c r="O608" s="28"/>
      <c r="P608" s="28"/>
      <c r="Q608" s="28"/>
      <c r="R608" s="28"/>
      <c r="S608" s="28"/>
      <c r="T608" s="28"/>
      <c r="U608" s="28"/>
      <c r="V608" s="28"/>
      <c r="W608" s="28"/>
      <c r="X608" s="28"/>
      <c r="Y608" s="28"/>
      <c r="Z608" s="28"/>
      <c r="AA608" s="28"/>
      <c r="AB608" s="28"/>
      <c r="AC608" s="28"/>
      <c r="AD608" s="28"/>
      <c r="AE608" s="28"/>
      <c r="AF608" s="28"/>
      <c r="AG608" s="28"/>
      <c r="AH608" s="28"/>
      <c r="AI608" s="28"/>
      <c r="AJ608" s="28"/>
      <c r="AK608" s="28"/>
      <c r="AL608" s="28"/>
      <c r="AM608" s="28"/>
      <c r="AN608" s="28"/>
      <c r="AO608" s="28"/>
      <c r="AP608" s="28"/>
      <c r="AQ608" s="28"/>
      <c r="AR608" s="28"/>
      <c r="AS608" s="28"/>
      <c r="AT608" s="28"/>
      <c r="AW608" s="37">
        <v>27885.75</v>
      </c>
      <c r="AX608">
        <v>53</v>
      </c>
      <c r="AY608">
        <v>6</v>
      </c>
      <c r="AZ608">
        <v>30</v>
      </c>
      <c r="BA608">
        <v>2</v>
      </c>
    </row>
    <row r="609" spans="15:53" hidden="1">
      <c r="O609" s="28"/>
      <c r="P609" s="28"/>
      <c r="Q609" s="28"/>
      <c r="R609" s="28"/>
      <c r="S609" s="28"/>
      <c r="T609" s="28"/>
      <c r="U609" s="28"/>
      <c r="V609" s="28"/>
      <c r="W609" s="28"/>
      <c r="X609" s="28"/>
      <c r="Y609" s="28"/>
      <c r="Z609" s="28"/>
      <c r="AA609" s="28"/>
      <c r="AB609" s="28"/>
      <c r="AC609" s="28"/>
      <c r="AD609" s="28"/>
      <c r="AE609" s="28"/>
      <c r="AF609" s="28"/>
      <c r="AG609" s="28"/>
      <c r="AH609" s="28"/>
      <c r="AI609" s="28"/>
      <c r="AJ609" s="28"/>
      <c r="AK609" s="28"/>
      <c r="AL609" s="28"/>
      <c r="AM609" s="28"/>
      <c r="AN609" s="28"/>
      <c r="AO609" s="28"/>
      <c r="AP609" s="28"/>
      <c r="AQ609" s="28"/>
      <c r="AR609" s="28"/>
      <c r="AS609" s="28"/>
      <c r="AT609" s="28"/>
      <c r="AW609" s="37">
        <v>27916.958333333332</v>
      </c>
      <c r="AX609">
        <v>53</v>
      </c>
      <c r="AY609">
        <v>6</v>
      </c>
      <c r="AZ609">
        <v>31</v>
      </c>
      <c r="BA609">
        <v>1</v>
      </c>
    </row>
    <row r="610" spans="15:53" hidden="1">
      <c r="O610" s="28"/>
      <c r="P610" s="28"/>
      <c r="Q610" s="28"/>
      <c r="R610" s="28"/>
      <c r="S610" s="28"/>
      <c r="T610" s="28"/>
      <c r="U610" s="28"/>
      <c r="V610" s="28"/>
      <c r="W610" s="28"/>
      <c r="X610" s="28"/>
      <c r="Y610" s="28"/>
      <c r="Z610" s="28"/>
      <c r="AA610" s="28"/>
      <c r="AB610" s="28"/>
      <c r="AC610" s="28"/>
      <c r="AD610" s="28"/>
      <c r="AE610" s="28"/>
      <c r="AF610" s="28"/>
      <c r="AG610" s="28"/>
      <c r="AH610" s="28"/>
      <c r="AI610" s="28"/>
      <c r="AJ610" s="28"/>
      <c r="AK610" s="28"/>
      <c r="AL610" s="28"/>
      <c r="AM610" s="28"/>
      <c r="AN610" s="28"/>
      <c r="AO610" s="28"/>
      <c r="AP610" s="28"/>
      <c r="AQ610" s="28"/>
      <c r="AR610" s="28"/>
      <c r="AS610" s="28"/>
      <c r="AT610" s="28"/>
      <c r="AW610" s="37">
        <v>27948.375</v>
      </c>
      <c r="AX610">
        <v>53</v>
      </c>
      <c r="AY610">
        <v>6</v>
      </c>
      <c r="AZ610">
        <v>32</v>
      </c>
      <c r="BA610">
        <v>9</v>
      </c>
    </row>
    <row r="611" spans="15:53" hidden="1">
      <c r="O611" s="28"/>
      <c r="P611" s="28"/>
      <c r="Q611" s="28"/>
      <c r="R611" s="28"/>
      <c r="S611" s="28"/>
      <c r="T611" s="28"/>
      <c r="U611" s="28"/>
      <c r="V611" s="28"/>
      <c r="W611" s="28"/>
      <c r="X611" s="28"/>
      <c r="Y611" s="28"/>
      <c r="Z611" s="28"/>
      <c r="AA611" s="28"/>
      <c r="AB611" s="28"/>
      <c r="AC611" s="28"/>
      <c r="AD611" s="28"/>
      <c r="AE611" s="28"/>
      <c r="AF611" s="28"/>
      <c r="AG611" s="28"/>
      <c r="AH611" s="28"/>
      <c r="AI611" s="28"/>
      <c r="AJ611" s="28"/>
      <c r="AK611" s="28"/>
      <c r="AL611" s="28"/>
      <c r="AM611" s="28"/>
      <c r="AN611" s="28"/>
      <c r="AO611" s="28"/>
      <c r="AP611" s="28"/>
      <c r="AQ611" s="28"/>
      <c r="AR611" s="28"/>
      <c r="AS611" s="28"/>
      <c r="AT611" s="28"/>
      <c r="AW611" s="37">
        <v>27979.791666666668</v>
      </c>
      <c r="AX611">
        <v>53</v>
      </c>
      <c r="AY611">
        <v>6</v>
      </c>
      <c r="AZ611">
        <v>33</v>
      </c>
      <c r="BA611">
        <v>8</v>
      </c>
    </row>
    <row r="612" spans="15:53" hidden="1">
      <c r="O612" s="28"/>
      <c r="P612" s="28"/>
      <c r="Q612" s="28"/>
      <c r="R612" s="28"/>
      <c r="S612" s="28"/>
      <c r="T612" s="28"/>
      <c r="U612" s="28"/>
      <c r="V612" s="28"/>
      <c r="W612" s="28"/>
      <c r="X612" s="28"/>
      <c r="Y612" s="28"/>
      <c r="Z612" s="28"/>
      <c r="AA612" s="28"/>
      <c r="AB612" s="28"/>
      <c r="AC612" s="28"/>
      <c r="AD612" s="28"/>
      <c r="AE612" s="28"/>
      <c r="AF612" s="28"/>
      <c r="AG612" s="28"/>
      <c r="AH612" s="28"/>
      <c r="AI612" s="28"/>
      <c r="AJ612" s="28"/>
      <c r="AK612" s="28"/>
      <c r="AL612" s="28"/>
      <c r="AM612" s="28"/>
      <c r="AN612" s="28"/>
      <c r="AO612" s="28"/>
      <c r="AP612" s="28"/>
      <c r="AQ612" s="28"/>
      <c r="AR612" s="28"/>
      <c r="AS612" s="28"/>
      <c r="AT612" s="28"/>
      <c r="AW612" s="37">
        <v>28010.875</v>
      </c>
      <c r="AX612">
        <v>53</v>
      </c>
      <c r="AY612">
        <v>6</v>
      </c>
      <c r="AZ612">
        <v>34</v>
      </c>
      <c r="BA612">
        <v>7</v>
      </c>
    </row>
    <row r="613" spans="15:53" hidden="1">
      <c r="O613" s="28"/>
      <c r="P613" s="28"/>
      <c r="Q613" s="28"/>
      <c r="R613" s="28"/>
      <c r="S613" s="28"/>
      <c r="T613" s="28"/>
      <c r="U613" s="28"/>
      <c r="V613" s="28"/>
      <c r="W613" s="28"/>
      <c r="X613" s="28"/>
      <c r="Y613" s="28"/>
      <c r="Z613" s="28"/>
      <c r="AA613" s="28"/>
      <c r="AB613" s="28"/>
      <c r="AC613" s="28"/>
      <c r="AD613" s="28"/>
      <c r="AE613" s="28"/>
      <c r="AF613" s="28"/>
      <c r="AG613" s="28"/>
      <c r="AH613" s="28"/>
      <c r="AI613" s="28"/>
      <c r="AJ613" s="28"/>
      <c r="AK613" s="28"/>
      <c r="AL613" s="28"/>
      <c r="AM613" s="28"/>
      <c r="AN613" s="28"/>
      <c r="AO613" s="28"/>
      <c r="AP613" s="28"/>
      <c r="AQ613" s="28"/>
      <c r="AR613" s="28"/>
      <c r="AS613" s="28"/>
      <c r="AT613" s="28"/>
      <c r="AW613" s="37">
        <v>28041.541666666668</v>
      </c>
      <c r="AX613">
        <v>53</v>
      </c>
      <c r="AY613">
        <v>6</v>
      </c>
      <c r="AZ613">
        <v>35</v>
      </c>
      <c r="BA613">
        <v>6</v>
      </c>
    </row>
    <row r="614" spans="15:53" hidden="1">
      <c r="O614" s="28"/>
      <c r="P614" s="28"/>
      <c r="Q614" s="28"/>
      <c r="R614" s="28"/>
      <c r="S614" s="28"/>
      <c r="T614" s="28"/>
      <c r="U614" s="28"/>
      <c r="V614" s="28"/>
      <c r="W614" s="28"/>
      <c r="X614" s="28"/>
      <c r="Y614" s="28"/>
      <c r="Z614" s="28"/>
      <c r="AA614" s="28"/>
      <c r="AB614" s="28"/>
      <c r="AC614" s="28"/>
      <c r="AD614" s="28"/>
      <c r="AE614" s="28"/>
      <c r="AF614" s="28"/>
      <c r="AG614" s="28"/>
      <c r="AH614" s="28"/>
      <c r="AI614" s="28"/>
      <c r="AJ614" s="28"/>
      <c r="AK614" s="28"/>
      <c r="AL614" s="28"/>
      <c r="AM614" s="28"/>
      <c r="AN614" s="28"/>
      <c r="AO614" s="28"/>
      <c r="AP614" s="28"/>
      <c r="AQ614" s="28"/>
      <c r="AR614" s="28"/>
      <c r="AS614" s="28"/>
      <c r="AT614" s="28"/>
      <c r="AW614" s="37">
        <v>28071.666666666668</v>
      </c>
      <c r="AX614">
        <v>53</v>
      </c>
      <c r="AY614">
        <v>6</v>
      </c>
      <c r="AZ614">
        <v>36</v>
      </c>
      <c r="BA614">
        <v>5</v>
      </c>
    </row>
    <row r="615" spans="15:53" hidden="1">
      <c r="O615" s="28"/>
      <c r="P615" s="28"/>
      <c r="Q615" s="28"/>
      <c r="R615" s="28"/>
      <c r="S615" s="28"/>
      <c r="T615" s="28"/>
      <c r="U615" s="28"/>
      <c r="V615" s="28"/>
      <c r="W615" s="28"/>
      <c r="X615" s="28"/>
      <c r="Y615" s="28"/>
      <c r="Z615" s="28"/>
      <c r="AA615" s="28"/>
      <c r="AB615" s="28"/>
      <c r="AC615" s="28"/>
      <c r="AD615" s="28"/>
      <c r="AE615" s="28"/>
      <c r="AF615" s="28"/>
      <c r="AG615" s="28"/>
      <c r="AH615" s="28"/>
      <c r="AI615" s="28"/>
      <c r="AJ615" s="28"/>
      <c r="AK615" s="28"/>
      <c r="AL615" s="28"/>
      <c r="AM615" s="28"/>
      <c r="AN615" s="28"/>
      <c r="AO615" s="28"/>
      <c r="AP615" s="28"/>
      <c r="AQ615" s="28"/>
      <c r="AR615" s="28"/>
      <c r="AS615" s="28"/>
      <c r="AT615" s="28"/>
      <c r="AW615" s="37">
        <v>28101.375</v>
      </c>
      <c r="AX615">
        <v>53</v>
      </c>
      <c r="AY615">
        <v>6</v>
      </c>
      <c r="AZ615">
        <v>37</v>
      </c>
      <c r="BA615">
        <v>4</v>
      </c>
    </row>
    <row r="616" spans="15:53" hidden="1">
      <c r="O616" s="28"/>
      <c r="P616" s="28"/>
      <c r="Q616" s="28"/>
      <c r="R616" s="28"/>
      <c r="S616" s="28"/>
      <c r="T616" s="28"/>
      <c r="U616" s="28"/>
      <c r="V616" s="28"/>
      <c r="W616" s="28"/>
      <c r="X616" s="28"/>
      <c r="Y616" s="28"/>
      <c r="Z616" s="28"/>
      <c r="AA616" s="28"/>
      <c r="AB616" s="28"/>
      <c r="AC616" s="28"/>
      <c r="AD616" s="28"/>
      <c r="AE616" s="28"/>
      <c r="AF616" s="28"/>
      <c r="AG616" s="28"/>
      <c r="AH616" s="28"/>
      <c r="AI616" s="28"/>
      <c r="AJ616" s="28"/>
      <c r="AK616" s="28"/>
      <c r="AL616" s="28"/>
      <c r="AM616" s="28"/>
      <c r="AN616" s="28"/>
      <c r="AO616" s="28"/>
      <c r="AP616" s="28"/>
      <c r="AQ616" s="28"/>
      <c r="AR616" s="28"/>
      <c r="AS616" s="28"/>
      <c r="AT616" s="28"/>
      <c r="AW616" s="37">
        <v>28130.833333333332</v>
      </c>
      <c r="AX616">
        <v>53</v>
      </c>
      <c r="AY616">
        <v>6</v>
      </c>
      <c r="AZ616">
        <v>38</v>
      </c>
      <c r="BA616">
        <v>3</v>
      </c>
    </row>
    <row r="617" spans="15:53" hidden="1">
      <c r="O617" s="28"/>
      <c r="P617" s="28"/>
      <c r="Q617" s="28"/>
      <c r="R617" s="28"/>
      <c r="S617" s="28"/>
      <c r="T617" s="28"/>
      <c r="U617" s="28"/>
      <c r="V617" s="28"/>
      <c r="W617" s="28"/>
      <c r="X617" s="28"/>
      <c r="Y617" s="28"/>
      <c r="Z617" s="28"/>
      <c r="AA617" s="28"/>
      <c r="AB617" s="28"/>
      <c r="AC617" s="28"/>
      <c r="AD617" s="28"/>
      <c r="AE617" s="28"/>
      <c r="AF617" s="28"/>
      <c r="AG617" s="28"/>
      <c r="AH617" s="28"/>
      <c r="AI617" s="28"/>
      <c r="AJ617" s="28"/>
      <c r="AK617" s="28"/>
      <c r="AL617" s="28"/>
      <c r="AM617" s="28"/>
      <c r="AN617" s="28"/>
      <c r="AO617" s="28"/>
      <c r="AP617" s="28"/>
      <c r="AQ617" s="28"/>
      <c r="AR617" s="28"/>
      <c r="AS617" s="28"/>
      <c r="AT617" s="28"/>
      <c r="AW617" s="37">
        <v>28160.333333333332</v>
      </c>
      <c r="AX617">
        <v>54</v>
      </c>
      <c r="AY617">
        <v>5</v>
      </c>
      <c r="AZ617">
        <v>39</v>
      </c>
      <c r="BA617">
        <v>2</v>
      </c>
    </row>
    <row r="618" spans="15:53" hidden="1">
      <c r="O618" s="28"/>
      <c r="P618" s="28"/>
      <c r="Q618" s="28"/>
      <c r="R618" s="28"/>
      <c r="S618" s="28"/>
      <c r="T618" s="28"/>
      <c r="U618" s="28"/>
      <c r="V618" s="28"/>
      <c r="W618" s="28"/>
      <c r="X618" s="28"/>
      <c r="Y618" s="28"/>
      <c r="Z618" s="28"/>
      <c r="AA618" s="28"/>
      <c r="AB618" s="28"/>
      <c r="AC618" s="28"/>
      <c r="AD618" s="28"/>
      <c r="AE618" s="28"/>
      <c r="AF618" s="28"/>
      <c r="AG618" s="28"/>
      <c r="AH618" s="28"/>
      <c r="AI618" s="28"/>
      <c r="AJ618" s="28"/>
      <c r="AK618" s="28"/>
      <c r="AL618" s="28"/>
      <c r="AM618" s="28"/>
      <c r="AN618" s="28"/>
      <c r="AO618" s="28"/>
      <c r="AP618" s="28"/>
      <c r="AQ618" s="28"/>
      <c r="AR618" s="28"/>
      <c r="AS618" s="28"/>
      <c r="AT618" s="28"/>
      <c r="AW618" s="37">
        <v>28190.083333333332</v>
      </c>
      <c r="AX618">
        <v>54</v>
      </c>
      <c r="AY618">
        <v>5</v>
      </c>
      <c r="AZ618">
        <v>40</v>
      </c>
      <c r="BA618">
        <v>1</v>
      </c>
    </row>
    <row r="619" spans="15:53" hidden="1">
      <c r="O619" s="28"/>
      <c r="P619" s="28"/>
      <c r="Q619" s="28"/>
      <c r="R619" s="28"/>
      <c r="S619" s="28"/>
      <c r="T619" s="28"/>
      <c r="U619" s="28"/>
      <c r="V619" s="28"/>
      <c r="W619" s="28"/>
      <c r="X619" s="28"/>
      <c r="Y619" s="28"/>
      <c r="Z619" s="28"/>
      <c r="AA619" s="28"/>
      <c r="AB619" s="28"/>
      <c r="AC619" s="28"/>
      <c r="AD619" s="28"/>
      <c r="AE619" s="28"/>
      <c r="AF619" s="28"/>
      <c r="AG619" s="28"/>
      <c r="AH619" s="28"/>
      <c r="AI619" s="28"/>
      <c r="AJ619" s="28"/>
      <c r="AK619" s="28"/>
      <c r="AL619" s="28"/>
      <c r="AM619" s="28"/>
      <c r="AN619" s="28"/>
      <c r="AO619" s="28"/>
      <c r="AP619" s="28"/>
      <c r="AQ619" s="28"/>
      <c r="AR619" s="28"/>
      <c r="AS619" s="28"/>
      <c r="AT619" s="28"/>
      <c r="AW619" s="37">
        <v>28220.291666666668</v>
      </c>
      <c r="AX619">
        <v>54</v>
      </c>
      <c r="AY619">
        <v>5</v>
      </c>
      <c r="AZ619">
        <v>41</v>
      </c>
      <c r="BA619">
        <v>9</v>
      </c>
    </row>
    <row r="620" spans="15:53" hidden="1">
      <c r="O620" s="28"/>
      <c r="P620" s="28"/>
      <c r="Q620" s="28"/>
      <c r="R620" s="28"/>
      <c r="S620" s="28"/>
      <c r="T620" s="28"/>
      <c r="U620" s="28"/>
      <c r="V620" s="28"/>
      <c r="W620" s="28"/>
      <c r="X620" s="28"/>
      <c r="Y620" s="28"/>
      <c r="Z620" s="28"/>
      <c r="AA620" s="28"/>
      <c r="AB620" s="28"/>
      <c r="AC620" s="28"/>
      <c r="AD620" s="28"/>
      <c r="AE620" s="28"/>
      <c r="AF620" s="28"/>
      <c r="AG620" s="28"/>
      <c r="AH620" s="28"/>
      <c r="AI620" s="28"/>
      <c r="AJ620" s="28"/>
      <c r="AK620" s="28"/>
      <c r="AL620" s="28"/>
      <c r="AM620" s="28"/>
      <c r="AN620" s="28"/>
      <c r="AO620" s="28"/>
      <c r="AP620" s="28"/>
      <c r="AQ620" s="28"/>
      <c r="AR620" s="28"/>
      <c r="AS620" s="28"/>
      <c r="AT620" s="28"/>
      <c r="AW620" s="37">
        <v>28251</v>
      </c>
      <c r="AX620">
        <v>54</v>
      </c>
      <c r="AY620">
        <v>5</v>
      </c>
      <c r="AZ620">
        <v>42</v>
      </c>
      <c r="BA620">
        <v>8</v>
      </c>
    </row>
    <row r="621" spans="15:53" hidden="1">
      <c r="O621" s="28"/>
      <c r="P621" s="28"/>
      <c r="Q621" s="28"/>
      <c r="R621" s="28"/>
      <c r="S621" s="28"/>
      <c r="T621" s="28"/>
      <c r="U621" s="28"/>
      <c r="V621" s="28"/>
      <c r="W621" s="28"/>
      <c r="X621" s="28"/>
      <c r="Y621" s="28"/>
      <c r="Z621" s="28"/>
      <c r="AA621" s="28"/>
      <c r="AB621" s="28"/>
      <c r="AC621" s="28"/>
      <c r="AD621" s="28"/>
      <c r="AE621" s="28"/>
      <c r="AF621" s="28"/>
      <c r="AG621" s="28"/>
      <c r="AH621" s="28"/>
      <c r="AI621" s="28"/>
      <c r="AJ621" s="28"/>
      <c r="AK621" s="28"/>
      <c r="AL621" s="28"/>
      <c r="AM621" s="28"/>
      <c r="AN621" s="28"/>
      <c r="AO621" s="28"/>
      <c r="AP621" s="28"/>
      <c r="AQ621" s="28"/>
      <c r="AR621" s="28"/>
      <c r="AS621" s="28"/>
      <c r="AT621" s="28"/>
      <c r="AW621" s="37">
        <v>28282.208333333332</v>
      </c>
      <c r="AX621">
        <v>54</v>
      </c>
      <c r="AY621">
        <v>5</v>
      </c>
      <c r="AZ621">
        <v>43</v>
      </c>
      <c r="BA621">
        <v>7</v>
      </c>
    </row>
    <row r="622" spans="15:53" hidden="1">
      <c r="O622" s="28"/>
      <c r="P622" s="28"/>
      <c r="Q622" s="28"/>
      <c r="R622" s="28"/>
      <c r="S622" s="28"/>
      <c r="T622" s="28"/>
      <c r="U622" s="28"/>
      <c r="V622" s="28"/>
      <c r="W622" s="28"/>
      <c r="X622" s="28"/>
      <c r="Y622" s="28"/>
      <c r="Z622" s="28"/>
      <c r="AA622" s="28"/>
      <c r="AB622" s="28"/>
      <c r="AC622" s="28"/>
      <c r="AD622" s="28"/>
      <c r="AE622" s="28"/>
      <c r="AF622" s="28"/>
      <c r="AG622" s="28"/>
      <c r="AH622" s="28"/>
      <c r="AI622" s="28"/>
      <c r="AJ622" s="28"/>
      <c r="AK622" s="28"/>
      <c r="AL622" s="28"/>
      <c r="AM622" s="28"/>
      <c r="AN622" s="28"/>
      <c r="AO622" s="28"/>
      <c r="AP622" s="28"/>
      <c r="AQ622" s="28"/>
      <c r="AR622" s="28"/>
      <c r="AS622" s="28"/>
      <c r="AT622" s="28"/>
      <c r="AW622" s="37">
        <v>28313.625</v>
      </c>
      <c r="AX622">
        <v>54</v>
      </c>
      <c r="AY622">
        <v>5</v>
      </c>
      <c r="AZ622">
        <v>44</v>
      </c>
      <c r="BA622">
        <v>6</v>
      </c>
    </row>
    <row r="623" spans="15:53" hidden="1">
      <c r="O623" s="28"/>
      <c r="P623" s="28"/>
      <c r="Q623" s="28"/>
      <c r="R623" s="28"/>
      <c r="S623" s="28"/>
      <c r="T623" s="28"/>
      <c r="U623" s="28"/>
      <c r="V623" s="28"/>
      <c r="W623" s="28"/>
      <c r="X623" s="28"/>
      <c r="Y623" s="28"/>
      <c r="Z623" s="28"/>
      <c r="AA623" s="28"/>
      <c r="AB623" s="28"/>
      <c r="AC623" s="28"/>
      <c r="AD623" s="28"/>
      <c r="AE623" s="28"/>
      <c r="AF623" s="28"/>
      <c r="AG623" s="28"/>
      <c r="AH623" s="28"/>
      <c r="AI623" s="28"/>
      <c r="AJ623" s="28"/>
      <c r="AK623" s="28"/>
      <c r="AL623" s="28"/>
      <c r="AM623" s="28"/>
      <c r="AN623" s="28"/>
      <c r="AO623" s="28"/>
      <c r="AP623" s="28"/>
      <c r="AQ623" s="28"/>
      <c r="AR623" s="28"/>
      <c r="AS623" s="28"/>
      <c r="AT623" s="28"/>
      <c r="AW623" s="37">
        <v>28345.041666666668</v>
      </c>
      <c r="AX623">
        <v>54</v>
      </c>
      <c r="AY623">
        <v>5</v>
      </c>
      <c r="AZ623">
        <v>45</v>
      </c>
      <c r="BA623">
        <v>5</v>
      </c>
    </row>
    <row r="624" spans="15:53" hidden="1">
      <c r="O624" s="28"/>
      <c r="P624" s="28"/>
      <c r="Q624" s="28"/>
      <c r="R624" s="28"/>
      <c r="S624" s="28"/>
      <c r="T624" s="28"/>
      <c r="U624" s="28"/>
      <c r="V624" s="28"/>
      <c r="W624" s="28"/>
      <c r="X624" s="28"/>
      <c r="Y624" s="28"/>
      <c r="Z624" s="28"/>
      <c r="AA624" s="28"/>
      <c r="AB624" s="28"/>
      <c r="AC624" s="28"/>
      <c r="AD624" s="28"/>
      <c r="AE624" s="28"/>
      <c r="AF624" s="28"/>
      <c r="AG624" s="28"/>
      <c r="AH624" s="28"/>
      <c r="AI624" s="28"/>
      <c r="AJ624" s="28"/>
      <c r="AK624" s="28"/>
      <c r="AL624" s="28"/>
      <c r="AM624" s="28"/>
      <c r="AN624" s="28"/>
      <c r="AO624" s="28"/>
      <c r="AP624" s="28"/>
      <c r="AQ624" s="28"/>
      <c r="AR624" s="28"/>
      <c r="AS624" s="28"/>
      <c r="AT624" s="28"/>
      <c r="AW624" s="37">
        <v>28376.125</v>
      </c>
      <c r="AX624">
        <v>54</v>
      </c>
      <c r="AY624">
        <v>5</v>
      </c>
      <c r="AZ624">
        <v>46</v>
      </c>
      <c r="BA624">
        <v>4</v>
      </c>
    </row>
    <row r="625" spans="15:53" hidden="1">
      <c r="O625" s="28"/>
      <c r="P625" s="28"/>
      <c r="Q625" s="28"/>
      <c r="R625" s="28"/>
      <c r="S625" s="28"/>
      <c r="T625" s="28"/>
      <c r="U625" s="28"/>
      <c r="V625" s="28"/>
      <c r="W625" s="28"/>
      <c r="X625" s="28"/>
      <c r="Y625" s="28"/>
      <c r="Z625" s="28"/>
      <c r="AA625" s="28"/>
      <c r="AB625" s="28"/>
      <c r="AC625" s="28"/>
      <c r="AD625" s="28"/>
      <c r="AE625" s="28"/>
      <c r="AF625" s="28"/>
      <c r="AG625" s="28"/>
      <c r="AH625" s="28"/>
      <c r="AI625" s="28"/>
      <c r="AJ625" s="28"/>
      <c r="AK625" s="28"/>
      <c r="AL625" s="28"/>
      <c r="AM625" s="28"/>
      <c r="AN625" s="28"/>
      <c r="AO625" s="28"/>
      <c r="AP625" s="28"/>
      <c r="AQ625" s="28"/>
      <c r="AR625" s="28"/>
      <c r="AS625" s="28"/>
      <c r="AT625" s="28"/>
      <c r="AW625" s="37">
        <v>28406.791666666668</v>
      </c>
      <c r="AX625">
        <v>54</v>
      </c>
      <c r="AY625">
        <v>5</v>
      </c>
      <c r="AZ625">
        <v>47</v>
      </c>
      <c r="BA625">
        <v>3</v>
      </c>
    </row>
    <row r="626" spans="15:53" hidden="1">
      <c r="O626" s="28"/>
      <c r="P626" s="28"/>
      <c r="Q626" s="28"/>
      <c r="R626" s="28"/>
      <c r="S626" s="28"/>
      <c r="T626" s="28"/>
      <c r="U626" s="28"/>
      <c r="V626" s="28"/>
      <c r="W626" s="28"/>
      <c r="X626" s="28"/>
      <c r="Y626" s="28"/>
      <c r="Z626" s="28"/>
      <c r="AA626" s="28"/>
      <c r="AB626" s="28"/>
      <c r="AC626" s="28"/>
      <c r="AD626" s="28"/>
      <c r="AE626" s="28"/>
      <c r="AF626" s="28"/>
      <c r="AG626" s="28"/>
      <c r="AH626" s="28"/>
      <c r="AI626" s="28"/>
      <c r="AJ626" s="28"/>
      <c r="AK626" s="28"/>
      <c r="AL626" s="28"/>
      <c r="AM626" s="28"/>
      <c r="AN626" s="28"/>
      <c r="AO626" s="28"/>
      <c r="AP626" s="28"/>
      <c r="AQ626" s="28"/>
      <c r="AR626" s="28"/>
      <c r="AS626" s="28"/>
      <c r="AT626" s="28"/>
      <c r="AW626" s="37">
        <v>28436.916666666668</v>
      </c>
      <c r="AX626">
        <v>54</v>
      </c>
      <c r="AY626">
        <v>5</v>
      </c>
      <c r="AZ626">
        <v>48</v>
      </c>
      <c r="BA626">
        <v>2</v>
      </c>
    </row>
    <row r="627" spans="15:53" hidden="1">
      <c r="O627" s="28"/>
      <c r="P627" s="28"/>
      <c r="Q627" s="28"/>
      <c r="R627" s="28"/>
      <c r="S627" s="28"/>
      <c r="T627" s="28"/>
      <c r="U627" s="28"/>
      <c r="V627" s="28"/>
      <c r="W627" s="28"/>
      <c r="X627" s="28"/>
      <c r="Y627" s="28"/>
      <c r="Z627" s="28"/>
      <c r="AA627" s="28"/>
      <c r="AB627" s="28"/>
      <c r="AC627" s="28"/>
      <c r="AD627" s="28"/>
      <c r="AE627" s="28"/>
      <c r="AF627" s="28"/>
      <c r="AG627" s="28"/>
      <c r="AH627" s="28"/>
      <c r="AI627" s="28"/>
      <c r="AJ627" s="28"/>
      <c r="AK627" s="28"/>
      <c r="AL627" s="28"/>
      <c r="AM627" s="28"/>
      <c r="AN627" s="28"/>
      <c r="AO627" s="28"/>
      <c r="AP627" s="28"/>
      <c r="AQ627" s="28"/>
      <c r="AR627" s="28"/>
      <c r="AS627" s="28"/>
      <c r="AT627" s="28"/>
      <c r="AW627" s="37">
        <v>28466.625</v>
      </c>
      <c r="AX627">
        <v>54</v>
      </c>
      <c r="AY627">
        <v>5</v>
      </c>
      <c r="AZ627">
        <v>49</v>
      </c>
      <c r="BA627">
        <v>1</v>
      </c>
    </row>
    <row r="628" spans="15:53" hidden="1">
      <c r="O628" s="28"/>
      <c r="P628" s="28"/>
      <c r="Q628" s="28"/>
      <c r="R628" s="28"/>
      <c r="S628" s="28"/>
      <c r="T628" s="28"/>
      <c r="U628" s="28"/>
      <c r="V628" s="28"/>
      <c r="W628" s="28"/>
      <c r="X628" s="28"/>
      <c r="Y628" s="28"/>
      <c r="Z628" s="28"/>
      <c r="AA628" s="28"/>
      <c r="AB628" s="28"/>
      <c r="AC628" s="28"/>
      <c r="AD628" s="28"/>
      <c r="AE628" s="28"/>
      <c r="AF628" s="28"/>
      <c r="AG628" s="28"/>
      <c r="AH628" s="28"/>
      <c r="AI628" s="28"/>
      <c r="AJ628" s="28"/>
      <c r="AK628" s="28"/>
      <c r="AL628" s="28"/>
      <c r="AM628" s="28"/>
      <c r="AN628" s="28"/>
      <c r="AO628" s="28"/>
      <c r="AP628" s="28"/>
      <c r="AQ628" s="28"/>
      <c r="AR628" s="28"/>
      <c r="AS628" s="28"/>
      <c r="AT628" s="28"/>
      <c r="AW628" s="37">
        <v>28496.083333333332</v>
      </c>
      <c r="AX628">
        <v>54</v>
      </c>
      <c r="AY628">
        <v>5</v>
      </c>
      <c r="AZ628">
        <v>50</v>
      </c>
      <c r="BA628">
        <v>9</v>
      </c>
    </row>
    <row r="629" spans="15:53" hidden="1">
      <c r="O629" s="28"/>
      <c r="P629" s="28"/>
      <c r="Q629" s="28"/>
      <c r="R629" s="28"/>
      <c r="S629" s="28"/>
      <c r="T629" s="28"/>
      <c r="U629" s="28"/>
      <c r="V629" s="28"/>
      <c r="W629" s="28"/>
      <c r="X629" s="28"/>
      <c r="Y629" s="28"/>
      <c r="Z629" s="28"/>
      <c r="AA629" s="28"/>
      <c r="AB629" s="28"/>
      <c r="AC629" s="28"/>
      <c r="AD629" s="28"/>
      <c r="AE629" s="28"/>
      <c r="AF629" s="28"/>
      <c r="AG629" s="28"/>
      <c r="AH629" s="28"/>
      <c r="AI629" s="28"/>
      <c r="AJ629" s="28"/>
      <c r="AK629" s="28"/>
      <c r="AL629" s="28"/>
      <c r="AM629" s="28"/>
      <c r="AN629" s="28"/>
      <c r="AO629" s="28"/>
      <c r="AP629" s="28"/>
      <c r="AQ629" s="28"/>
      <c r="AR629" s="28"/>
      <c r="AS629" s="28"/>
      <c r="AT629" s="28"/>
      <c r="AW629" s="37">
        <v>28525.541666666668</v>
      </c>
      <c r="AX629">
        <v>55</v>
      </c>
      <c r="AY629">
        <v>4</v>
      </c>
      <c r="AZ629">
        <v>51</v>
      </c>
      <c r="BA629">
        <v>8</v>
      </c>
    </row>
    <row r="630" spans="15:53" hidden="1">
      <c r="O630" s="28"/>
      <c r="P630" s="28"/>
      <c r="Q630" s="28"/>
      <c r="R630" s="28"/>
      <c r="S630" s="28"/>
      <c r="T630" s="28"/>
      <c r="U630" s="28"/>
      <c r="V630" s="28"/>
      <c r="W630" s="28"/>
      <c r="X630" s="28"/>
      <c r="Y630" s="28"/>
      <c r="Z630" s="28"/>
      <c r="AA630" s="28"/>
      <c r="AB630" s="28"/>
      <c r="AC630" s="28"/>
      <c r="AD630" s="28"/>
      <c r="AE630" s="28"/>
      <c r="AF630" s="28"/>
      <c r="AG630" s="28"/>
      <c r="AH630" s="28"/>
      <c r="AI630" s="28"/>
      <c r="AJ630" s="28"/>
      <c r="AK630" s="28"/>
      <c r="AL630" s="28"/>
      <c r="AM630" s="28"/>
      <c r="AN630" s="28"/>
      <c r="AO630" s="28"/>
      <c r="AP630" s="28"/>
      <c r="AQ630" s="28"/>
      <c r="AR630" s="28"/>
      <c r="AS630" s="28"/>
      <c r="AT630" s="28"/>
      <c r="AW630" s="37">
        <v>28555.333333333332</v>
      </c>
      <c r="AX630">
        <v>55</v>
      </c>
      <c r="AY630">
        <v>4</v>
      </c>
      <c r="AZ630">
        <v>52</v>
      </c>
      <c r="BA630">
        <v>7</v>
      </c>
    </row>
    <row r="631" spans="15:53" hidden="1">
      <c r="O631" s="28"/>
      <c r="P631" s="28"/>
      <c r="Q631" s="28"/>
      <c r="R631" s="28"/>
      <c r="S631" s="28"/>
      <c r="T631" s="28"/>
      <c r="U631" s="28"/>
      <c r="V631" s="28"/>
      <c r="W631" s="28"/>
      <c r="X631" s="28"/>
      <c r="Y631" s="28"/>
      <c r="Z631" s="28"/>
      <c r="AA631" s="28"/>
      <c r="AB631" s="28"/>
      <c r="AC631" s="28"/>
      <c r="AD631" s="28"/>
      <c r="AE631" s="28"/>
      <c r="AF631" s="28"/>
      <c r="AG631" s="28"/>
      <c r="AH631" s="28"/>
      <c r="AI631" s="28"/>
      <c r="AJ631" s="28"/>
      <c r="AK631" s="28"/>
      <c r="AL631" s="28"/>
      <c r="AM631" s="28"/>
      <c r="AN631" s="28"/>
      <c r="AO631" s="28"/>
      <c r="AP631" s="28"/>
      <c r="AQ631" s="28"/>
      <c r="AR631" s="28"/>
      <c r="AS631" s="28"/>
      <c r="AT631" s="28"/>
      <c r="AW631" s="37">
        <v>28585.541666666668</v>
      </c>
      <c r="AX631">
        <v>55</v>
      </c>
      <c r="AY631">
        <v>4</v>
      </c>
      <c r="AZ631">
        <v>53</v>
      </c>
      <c r="BA631">
        <v>6</v>
      </c>
    </row>
    <row r="632" spans="15:53" hidden="1">
      <c r="O632" s="28"/>
      <c r="P632" s="28"/>
      <c r="Q632" s="28"/>
      <c r="R632" s="28"/>
      <c r="S632" s="28"/>
      <c r="T632" s="28"/>
      <c r="U632" s="28"/>
      <c r="V632" s="28"/>
      <c r="W632" s="28"/>
      <c r="X632" s="28"/>
      <c r="Y632" s="28"/>
      <c r="Z632" s="28"/>
      <c r="AA632" s="28"/>
      <c r="AB632" s="28"/>
      <c r="AC632" s="28"/>
      <c r="AD632" s="28"/>
      <c r="AE632" s="28"/>
      <c r="AF632" s="28"/>
      <c r="AG632" s="28"/>
      <c r="AH632" s="28"/>
      <c r="AI632" s="28"/>
      <c r="AJ632" s="28"/>
      <c r="AK632" s="28"/>
      <c r="AL632" s="28"/>
      <c r="AM632" s="28"/>
      <c r="AN632" s="28"/>
      <c r="AO632" s="28"/>
      <c r="AP632" s="28"/>
      <c r="AQ632" s="28"/>
      <c r="AR632" s="28"/>
      <c r="AS632" s="28"/>
      <c r="AT632" s="28"/>
      <c r="AW632" s="37">
        <v>28616.25</v>
      </c>
      <c r="AX632">
        <v>55</v>
      </c>
      <c r="AY632">
        <v>4</v>
      </c>
      <c r="AZ632">
        <v>54</v>
      </c>
      <c r="BA632">
        <v>5</v>
      </c>
    </row>
    <row r="633" spans="15:53" hidden="1">
      <c r="O633" s="28"/>
      <c r="P633" s="28"/>
      <c r="Q633" s="28"/>
      <c r="R633" s="28"/>
      <c r="S633" s="28"/>
      <c r="T633" s="28"/>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W633" s="37">
        <v>28647.416666666668</v>
      </c>
      <c r="AX633">
        <v>55</v>
      </c>
      <c r="AY633">
        <v>4</v>
      </c>
      <c r="AZ633">
        <v>55</v>
      </c>
      <c r="BA633">
        <v>4</v>
      </c>
    </row>
    <row r="634" spans="15:53" hidden="1">
      <c r="O634" s="28"/>
      <c r="P634" s="28"/>
      <c r="Q634" s="28"/>
      <c r="R634" s="28"/>
      <c r="S634" s="28"/>
      <c r="T634" s="28"/>
      <c r="U634" s="28"/>
      <c r="V634" s="28"/>
      <c r="W634" s="28"/>
      <c r="X634" s="28"/>
      <c r="Y634" s="28"/>
      <c r="Z634" s="28"/>
      <c r="AA634" s="28"/>
      <c r="AB634" s="28"/>
      <c r="AC634" s="28"/>
      <c r="AD634" s="28"/>
      <c r="AE634" s="28"/>
      <c r="AF634" s="28"/>
      <c r="AG634" s="28"/>
      <c r="AH634" s="28"/>
      <c r="AI634" s="28"/>
      <c r="AJ634" s="28"/>
      <c r="AK634" s="28"/>
      <c r="AL634" s="28"/>
      <c r="AM634" s="28"/>
      <c r="AN634" s="28"/>
      <c r="AO634" s="28"/>
      <c r="AP634" s="28"/>
      <c r="AQ634" s="28"/>
      <c r="AR634" s="28"/>
      <c r="AS634" s="28"/>
      <c r="AT634" s="28"/>
      <c r="AW634" s="37">
        <v>28678.875</v>
      </c>
      <c r="AX634">
        <v>55</v>
      </c>
      <c r="AY634">
        <v>4</v>
      </c>
      <c r="AZ634">
        <v>56</v>
      </c>
      <c r="BA634">
        <v>3</v>
      </c>
    </row>
    <row r="635" spans="15:53" hidden="1">
      <c r="O635" s="28"/>
      <c r="P635" s="28"/>
      <c r="Q635" s="28"/>
      <c r="R635" s="28"/>
      <c r="S635" s="28"/>
      <c r="T635" s="28"/>
      <c r="U635" s="28"/>
      <c r="V635" s="28"/>
      <c r="W635" s="28"/>
      <c r="X635" s="28"/>
      <c r="Y635" s="28"/>
      <c r="Z635" s="28"/>
      <c r="AA635" s="28"/>
      <c r="AB635" s="28"/>
      <c r="AC635" s="28"/>
      <c r="AD635" s="28"/>
      <c r="AE635" s="28"/>
      <c r="AF635" s="28"/>
      <c r="AG635" s="28"/>
      <c r="AH635" s="28"/>
      <c r="AI635" s="28"/>
      <c r="AJ635" s="28"/>
      <c r="AK635" s="28"/>
      <c r="AL635" s="28"/>
      <c r="AM635" s="28"/>
      <c r="AN635" s="28"/>
      <c r="AO635" s="28"/>
      <c r="AP635" s="28"/>
      <c r="AQ635" s="28"/>
      <c r="AR635" s="28"/>
      <c r="AS635" s="28"/>
      <c r="AT635" s="28"/>
      <c r="AW635" s="37">
        <v>28710.25</v>
      </c>
      <c r="AX635">
        <v>55</v>
      </c>
      <c r="AY635">
        <v>4</v>
      </c>
      <c r="AZ635">
        <v>57</v>
      </c>
      <c r="BA635">
        <v>2</v>
      </c>
    </row>
    <row r="636" spans="15:53" hidden="1">
      <c r="O636" s="28"/>
      <c r="P636" s="28"/>
      <c r="Q636" s="28"/>
      <c r="R636" s="28"/>
      <c r="S636" s="28"/>
      <c r="T636" s="28"/>
      <c r="U636" s="28"/>
      <c r="V636" s="28"/>
      <c r="W636" s="28"/>
      <c r="X636" s="28"/>
      <c r="Y636" s="28"/>
      <c r="Z636" s="28"/>
      <c r="AA636" s="28"/>
      <c r="AB636" s="28"/>
      <c r="AC636" s="28"/>
      <c r="AD636" s="28"/>
      <c r="AE636" s="28"/>
      <c r="AF636" s="28"/>
      <c r="AG636" s="28"/>
      <c r="AH636" s="28"/>
      <c r="AI636" s="28"/>
      <c r="AJ636" s="28"/>
      <c r="AK636" s="28"/>
      <c r="AL636" s="28"/>
      <c r="AM636" s="28"/>
      <c r="AN636" s="28"/>
      <c r="AO636" s="28"/>
      <c r="AP636" s="28"/>
      <c r="AQ636" s="28"/>
      <c r="AR636" s="28"/>
      <c r="AS636" s="28"/>
      <c r="AT636" s="28"/>
      <c r="AW636" s="37">
        <v>28741.375</v>
      </c>
      <c r="AX636">
        <v>55</v>
      </c>
      <c r="AY636">
        <v>4</v>
      </c>
      <c r="AZ636">
        <v>58</v>
      </c>
      <c r="BA636">
        <v>1</v>
      </c>
    </row>
    <row r="637" spans="15:53" hidden="1">
      <c r="O637" s="28"/>
      <c r="P637" s="28"/>
      <c r="Q637" s="28"/>
      <c r="R637" s="28"/>
      <c r="S637" s="28"/>
      <c r="T637" s="28"/>
      <c r="U637" s="28"/>
      <c r="V637" s="28"/>
      <c r="W637" s="28"/>
      <c r="X637" s="28"/>
      <c r="Y637" s="28"/>
      <c r="Z637" s="28"/>
      <c r="AA637" s="28"/>
      <c r="AB637" s="28"/>
      <c r="AC637" s="28"/>
      <c r="AD637" s="28"/>
      <c r="AE637" s="28"/>
      <c r="AF637" s="28"/>
      <c r="AG637" s="28"/>
      <c r="AH637" s="28"/>
      <c r="AI637" s="28"/>
      <c r="AJ637" s="28"/>
      <c r="AK637" s="28"/>
      <c r="AL637" s="28"/>
      <c r="AM637" s="28"/>
      <c r="AN637" s="28"/>
      <c r="AO637" s="28"/>
      <c r="AP637" s="28"/>
      <c r="AQ637" s="28"/>
      <c r="AR637" s="28"/>
      <c r="AS637" s="28"/>
      <c r="AT637" s="28"/>
      <c r="AW637" s="37">
        <v>28772.041666666668</v>
      </c>
      <c r="AX637">
        <v>55</v>
      </c>
      <c r="AY637">
        <v>4</v>
      </c>
      <c r="AZ637">
        <v>59</v>
      </c>
      <c r="BA637">
        <v>9</v>
      </c>
    </row>
    <row r="638" spans="15:53" hidden="1">
      <c r="O638" s="28"/>
      <c r="P638" s="28"/>
      <c r="Q638" s="28"/>
      <c r="R638" s="28"/>
      <c r="S638" s="28"/>
      <c r="T638" s="28"/>
      <c r="U638" s="28"/>
      <c r="V638" s="28"/>
      <c r="W638" s="28"/>
      <c r="X638" s="28"/>
      <c r="Y638" s="28"/>
      <c r="Z638" s="28"/>
      <c r="AA638" s="28"/>
      <c r="AB638" s="28"/>
      <c r="AC638" s="28"/>
      <c r="AD638" s="28"/>
      <c r="AE638" s="28"/>
      <c r="AF638" s="28"/>
      <c r="AG638" s="28"/>
      <c r="AH638" s="28"/>
      <c r="AI638" s="28"/>
      <c r="AJ638" s="28"/>
      <c r="AK638" s="28"/>
      <c r="AL638" s="28"/>
      <c r="AM638" s="28"/>
      <c r="AN638" s="28"/>
      <c r="AO638" s="28"/>
      <c r="AP638" s="28"/>
      <c r="AQ638" s="28"/>
      <c r="AR638" s="28"/>
      <c r="AS638" s="28"/>
      <c r="AT638" s="28"/>
      <c r="AW638" s="37">
        <v>28802.166666666668</v>
      </c>
      <c r="AX638">
        <v>55</v>
      </c>
      <c r="AY638">
        <v>4</v>
      </c>
      <c r="AZ638">
        <v>60</v>
      </c>
      <c r="BA638">
        <v>8</v>
      </c>
    </row>
    <row r="639" spans="15:53" hidden="1">
      <c r="O639" s="28"/>
      <c r="P639" s="28"/>
      <c r="Q639" s="28"/>
      <c r="R639" s="28"/>
      <c r="S639" s="28"/>
      <c r="T639" s="28"/>
      <c r="U639" s="28"/>
      <c r="V639" s="28"/>
      <c r="W639" s="28"/>
      <c r="X639" s="28"/>
      <c r="Y639" s="28"/>
      <c r="Z639" s="28"/>
      <c r="AA639" s="28"/>
      <c r="AB639" s="28"/>
      <c r="AC639" s="28"/>
      <c r="AD639" s="28"/>
      <c r="AE639" s="28"/>
      <c r="AF639" s="28"/>
      <c r="AG639" s="28"/>
      <c r="AH639" s="28"/>
      <c r="AI639" s="28"/>
      <c r="AJ639" s="28"/>
      <c r="AK639" s="28"/>
      <c r="AL639" s="28"/>
      <c r="AM639" s="28"/>
      <c r="AN639" s="28"/>
      <c r="AO639" s="28"/>
      <c r="AP639" s="28"/>
      <c r="AQ639" s="28"/>
      <c r="AR639" s="28"/>
      <c r="AS639" s="28"/>
      <c r="AT639" s="28"/>
      <c r="AW639" s="37">
        <v>28831.833333333332</v>
      </c>
      <c r="AX639">
        <v>55</v>
      </c>
      <c r="AY639">
        <v>4</v>
      </c>
      <c r="AZ639">
        <v>1</v>
      </c>
      <c r="BA639">
        <v>7</v>
      </c>
    </row>
    <row r="640" spans="15:53" hidden="1">
      <c r="O640" s="28"/>
      <c r="P640" s="28"/>
      <c r="Q640" s="28"/>
      <c r="R640" s="28"/>
      <c r="S640" s="28"/>
      <c r="T640" s="28"/>
      <c r="U640" s="28"/>
      <c r="V640" s="28"/>
      <c r="W640" s="28"/>
      <c r="X640" s="28"/>
      <c r="Y640" s="28"/>
      <c r="Z640" s="28"/>
      <c r="AA640" s="28"/>
      <c r="AB640" s="28"/>
      <c r="AC640" s="28"/>
      <c r="AD640" s="28"/>
      <c r="AE640" s="28"/>
      <c r="AF640" s="28"/>
      <c r="AG640" s="28"/>
      <c r="AH640" s="28"/>
      <c r="AI640" s="28"/>
      <c r="AJ640" s="28"/>
      <c r="AK640" s="28"/>
      <c r="AL640" s="28"/>
      <c r="AM640" s="28"/>
      <c r="AN640" s="28"/>
      <c r="AO640" s="28"/>
      <c r="AP640" s="28"/>
      <c r="AQ640" s="28"/>
      <c r="AR640" s="28"/>
      <c r="AS640" s="28"/>
      <c r="AT640" s="28"/>
      <c r="AW640" s="37">
        <v>28861.333333333332</v>
      </c>
      <c r="AX640">
        <v>55</v>
      </c>
      <c r="AY640">
        <v>4</v>
      </c>
      <c r="AZ640">
        <v>2</v>
      </c>
      <c r="BA640">
        <v>6</v>
      </c>
    </row>
    <row r="641" spans="15:53" hidden="1">
      <c r="O641" s="28"/>
      <c r="P641" s="28"/>
      <c r="Q641" s="28"/>
      <c r="R641" s="28"/>
      <c r="S641" s="28"/>
      <c r="T641" s="28"/>
      <c r="U641" s="28"/>
      <c r="V641" s="28"/>
      <c r="W641" s="28"/>
      <c r="X641" s="28"/>
      <c r="Y641" s="28"/>
      <c r="Z641" s="28"/>
      <c r="AA641" s="28"/>
      <c r="AB641" s="28"/>
      <c r="AC641" s="28"/>
      <c r="AD641" s="28"/>
      <c r="AE641" s="28"/>
      <c r="AF641" s="28"/>
      <c r="AG641" s="28"/>
      <c r="AH641" s="28"/>
      <c r="AI641" s="28"/>
      <c r="AJ641" s="28"/>
      <c r="AK641" s="28"/>
      <c r="AL641" s="28"/>
      <c r="AM641" s="28"/>
      <c r="AN641" s="28"/>
      <c r="AO641" s="28"/>
      <c r="AP641" s="28"/>
      <c r="AQ641" s="28"/>
      <c r="AR641" s="28"/>
      <c r="AS641" s="28"/>
      <c r="AT641" s="28"/>
      <c r="AW641" s="37">
        <v>28890.791666666668</v>
      </c>
      <c r="AX641">
        <v>56</v>
      </c>
      <c r="AY641">
        <v>3</v>
      </c>
      <c r="AZ641">
        <v>3</v>
      </c>
      <c r="BA641">
        <v>5</v>
      </c>
    </row>
    <row r="642" spans="15:53" hidden="1">
      <c r="O642" s="28"/>
      <c r="P642" s="28"/>
      <c r="Q642" s="28"/>
      <c r="R642" s="28"/>
      <c r="S642" s="28"/>
      <c r="T642" s="28"/>
      <c r="U642" s="28"/>
      <c r="V642" s="28"/>
      <c r="W642" s="28"/>
      <c r="X642" s="28"/>
      <c r="Y642" s="28"/>
      <c r="Z642" s="28"/>
      <c r="AA642" s="28"/>
      <c r="AB642" s="28"/>
      <c r="AC642" s="28"/>
      <c r="AD642" s="28"/>
      <c r="AE642" s="28"/>
      <c r="AF642" s="28"/>
      <c r="AG642" s="28"/>
      <c r="AH642" s="28"/>
      <c r="AI642" s="28"/>
      <c r="AJ642" s="28"/>
      <c r="AK642" s="28"/>
      <c r="AL642" s="28"/>
      <c r="AM642" s="28"/>
      <c r="AN642" s="28"/>
      <c r="AO642" s="28"/>
      <c r="AP642" s="28"/>
      <c r="AQ642" s="28"/>
      <c r="AR642" s="28"/>
      <c r="AS642" s="28"/>
      <c r="AT642" s="28"/>
      <c r="AW642" s="37">
        <v>28920.541666666668</v>
      </c>
      <c r="AX642">
        <v>56</v>
      </c>
      <c r="AY642">
        <v>3</v>
      </c>
      <c r="AZ642">
        <v>4</v>
      </c>
      <c r="BA642">
        <v>4</v>
      </c>
    </row>
    <row r="643" spans="15:53" hidden="1">
      <c r="O643" s="28"/>
      <c r="P643" s="28"/>
      <c r="Q643" s="28"/>
      <c r="R643" s="28"/>
      <c r="S643" s="28"/>
      <c r="T643" s="28"/>
      <c r="U643" s="28"/>
      <c r="V643" s="28"/>
      <c r="W643" s="28"/>
      <c r="X643" s="28"/>
      <c r="Y643" s="28"/>
      <c r="Z643" s="28"/>
      <c r="AA643" s="28"/>
      <c r="AB643" s="28"/>
      <c r="AC643" s="28"/>
      <c r="AD643" s="28"/>
      <c r="AE643" s="28"/>
      <c r="AF643" s="28"/>
      <c r="AG643" s="28"/>
      <c r="AH643" s="28"/>
      <c r="AI643" s="28"/>
      <c r="AJ643" s="28"/>
      <c r="AK643" s="28"/>
      <c r="AL643" s="28"/>
      <c r="AM643" s="28"/>
      <c r="AN643" s="28"/>
      <c r="AO643" s="28"/>
      <c r="AP643" s="28"/>
      <c r="AQ643" s="28"/>
      <c r="AR643" s="28"/>
      <c r="AS643" s="28"/>
      <c r="AT643" s="28"/>
      <c r="AW643" s="37">
        <v>28950.75</v>
      </c>
      <c r="AX643">
        <v>56</v>
      </c>
      <c r="AY643">
        <v>3</v>
      </c>
      <c r="AZ643">
        <v>5</v>
      </c>
      <c r="BA643">
        <v>3</v>
      </c>
    </row>
    <row r="644" spans="15:53" hidden="1">
      <c r="O644" s="28"/>
      <c r="P644" s="28"/>
      <c r="Q644" s="28"/>
      <c r="R644" s="28"/>
      <c r="S644" s="28"/>
      <c r="T644" s="28"/>
      <c r="U644" s="28"/>
      <c r="V644" s="28"/>
      <c r="W644" s="28"/>
      <c r="X644" s="28"/>
      <c r="Y644" s="28"/>
      <c r="Z644" s="28"/>
      <c r="AA644" s="28"/>
      <c r="AB644" s="28"/>
      <c r="AC644" s="28"/>
      <c r="AD644" s="28"/>
      <c r="AE644" s="28"/>
      <c r="AF644" s="28"/>
      <c r="AG644" s="28"/>
      <c r="AH644" s="28"/>
      <c r="AI644" s="28"/>
      <c r="AJ644" s="28"/>
      <c r="AK644" s="28"/>
      <c r="AL644" s="28"/>
      <c r="AM644" s="28"/>
      <c r="AN644" s="28"/>
      <c r="AO644" s="28"/>
      <c r="AP644" s="28"/>
      <c r="AQ644" s="28"/>
      <c r="AR644" s="28"/>
      <c r="AS644" s="28"/>
      <c r="AT644" s="28"/>
      <c r="AW644" s="37">
        <v>28981.5</v>
      </c>
      <c r="AX644">
        <v>56</v>
      </c>
      <c r="AY644">
        <v>3</v>
      </c>
      <c r="AZ644">
        <v>6</v>
      </c>
      <c r="BA644">
        <v>2</v>
      </c>
    </row>
    <row r="645" spans="15:53" hidden="1">
      <c r="O645" s="28"/>
      <c r="P645" s="28"/>
      <c r="Q645" s="28"/>
      <c r="R645" s="28"/>
      <c r="S645" s="28"/>
      <c r="T645" s="28"/>
      <c r="U645" s="28"/>
      <c r="V645" s="28"/>
      <c r="W645" s="28"/>
      <c r="X645" s="28"/>
      <c r="Y645" s="28"/>
      <c r="Z645" s="28"/>
      <c r="AA645" s="28"/>
      <c r="AB645" s="28"/>
      <c r="AC645" s="28"/>
      <c r="AD645" s="28"/>
      <c r="AE645" s="28"/>
      <c r="AF645" s="28"/>
      <c r="AG645" s="28"/>
      <c r="AH645" s="28"/>
      <c r="AI645" s="28"/>
      <c r="AJ645" s="28"/>
      <c r="AK645" s="28"/>
      <c r="AL645" s="28"/>
      <c r="AM645" s="28"/>
      <c r="AN645" s="28"/>
      <c r="AO645" s="28"/>
      <c r="AP645" s="28"/>
      <c r="AQ645" s="28"/>
      <c r="AR645" s="28"/>
      <c r="AS645" s="28"/>
      <c r="AT645" s="28"/>
      <c r="AW645" s="37">
        <v>29012.666666666668</v>
      </c>
      <c r="AX645">
        <v>56</v>
      </c>
      <c r="AY645">
        <v>3</v>
      </c>
      <c r="AZ645">
        <v>7</v>
      </c>
      <c r="BA645">
        <v>1</v>
      </c>
    </row>
    <row r="646" spans="15:53" hidden="1">
      <c r="O646" s="28"/>
      <c r="P646" s="28"/>
      <c r="Q646" s="28"/>
      <c r="R646" s="28"/>
      <c r="S646" s="28"/>
      <c r="T646" s="28"/>
      <c r="U646" s="28"/>
      <c r="V646" s="28"/>
      <c r="W646" s="28"/>
      <c r="X646" s="28"/>
      <c r="Y646" s="28"/>
      <c r="Z646" s="28"/>
      <c r="AA646" s="28"/>
      <c r="AB646" s="28"/>
      <c r="AC646" s="28"/>
      <c r="AD646" s="28"/>
      <c r="AE646" s="28"/>
      <c r="AF646" s="28"/>
      <c r="AG646" s="28"/>
      <c r="AH646" s="28"/>
      <c r="AI646" s="28"/>
      <c r="AJ646" s="28"/>
      <c r="AK646" s="28"/>
      <c r="AL646" s="28"/>
      <c r="AM646" s="28"/>
      <c r="AN646" s="28"/>
      <c r="AO646" s="28"/>
      <c r="AP646" s="28"/>
      <c r="AQ646" s="28"/>
      <c r="AR646" s="28"/>
      <c r="AS646" s="28"/>
      <c r="AT646" s="28"/>
      <c r="AW646" s="37">
        <v>29044.083333333332</v>
      </c>
      <c r="AX646">
        <v>56</v>
      </c>
      <c r="AY646">
        <v>3</v>
      </c>
      <c r="AZ646">
        <v>8</v>
      </c>
      <c r="BA646">
        <v>9</v>
      </c>
    </row>
    <row r="647" spans="15:53" hidden="1">
      <c r="O647" s="28"/>
      <c r="P647" s="28"/>
      <c r="Q647" s="28"/>
      <c r="R647" s="28"/>
      <c r="S647" s="28"/>
      <c r="T647" s="28"/>
      <c r="U647" s="28"/>
      <c r="V647" s="28"/>
      <c r="W647" s="28"/>
      <c r="X647" s="28"/>
      <c r="Y647" s="28"/>
      <c r="Z647" s="28"/>
      <c r="AA647" s="28"/>
      <c r="AB647" s="28"/>
      <c r="AC647" s="28"/>
      <c r="AD647" s="28"/>
      <c r="AE647" s="28"/>
      <c r="AF647" s="28"/>
      <c r="AG647" s="28"/>
      <c r="AH647" s="28"/>
      <c r="AI647" s="28"/>
      <c r="AJ647" s="28"/>
      <c r="AK647" s="28"/>
      <c r="AL647" s="28"/>
      <c r="AM647" s="28"/>
      <c r="AN647" s="28"/>
      <c r="AO647" s="28"/>
      <c r="AP647" s="28"/>
      <c r="AQ647" s="28"/>
      <c r="AR647" s="28"/>
      <c r="AS647" s="28"/>
      <c r="AT647" s="28"/>
      <c r="AW647" s="37">
        <v>29075.5</v>
      </c>
      <c r="AX647">
        <v>56</v>
      </c>
      <c r="AY647">
        <v>3</v>
      </c>
      <c r="AZ647">
        <v>9</v>
      </c>
      <c r="BA647">
        <v>8</v>
      </c>
    </row>
    <row r="648" spans="15:53" hidden="1">
      <c r="O648" s="28"/>
      <c r="P648" s="28"/>
      <c r="Q648" s="28"/>
      <c r="R648" s="28"/>
      <c r="S648" s="28"/>
      <c r="T648" s="28"/>
      <c r="U648" s="28"/>
      <c r="V648" s="28"/>
      <c r="W648" s="28"/>
      <c r="X648" s="28"/>
      <c r="Y648" s="28"/>
      <c r="Z648" s="28"/>
      <c r="AA648" s="28"/>
      <c r="AB648" s="28"/>
      <c r="AC648" s="28"/>
      <c r="AD648" s="28"/>
      <c r="AE648" s="28"/>
      <c r="AF648" s="28"/>
      <c r="AG648" s="28"/>
      <c r="AH648" s="28"/>
      <c r="AI648" s="28"/>
      <c r="AJ648" s="28"/>
      <c r="AK648" s="28"/>
      <c r="AL648" s="28"/>
      <c r="AM648" s="28"/>
      <c r="AN648" s="28"/>
      <c r="AO648" s="28"/>
      <c r="AP648" s="28"/>
      <c r="AQ648" s="28"/>
      <c r="AR648" s="28"/>
      <c r="AS648" s="28"/>
      <c r="AT648" s="28"/>
      <c r="AW648" s="37">
        <v>29106.625</v>
      </c>
      <c r="AX648">
        <v>56</v>
      </c>
      <c r="AY648">
        <v>3</v>
      </c>
      <c r="AZ648">
        <v>10</v>
      </c>
      <c r="BA648">
        <v>7</v>
      </c>
    </row>
    <row r="649" spans="15:53" hidden="1">
      <c r="O649" s="28"/>
      <c r="P649" s="28"/>
      <c r="Q649" s="28"/>
      <c r="R649" s="28"/>
      <c r="S649" s="28"/>
      <c r="T649" s="28"/>
      <c r="U649" s="28"/>
      <c r="V649" s="28"/>
      <c r="W649" s="28"/>
      <c r="X649" s="28"/>
      <c r="Y649" s="28"/>
      <c r="Z649" s="28"/>
      <c r="AA649" s="28"/>
      <c r="AB649" s="28"/>
      <c r="AC649" s="28"/>
      <c r="AD649" s="28"/>
      <c r="AE649" s="28"/>
      <c r="AF649" s="28"/>
      <c r="AG649" s="28"/>
      <c r="AH649" s="28"/>
      <c r="AI649" s="28"/>
      <c r="AJ649" s="28"/>
      <c r="AK649" s="28"/>
      <c r="AL649" s="28"/>
      <c r="AM649" s="28"/>
      <c r="AN649" s="28"/>
      <c r="AO649" s="28"/>
      <c r="AP649" s="28"/>
      <c r="AQ649" s="28"/>
      <c r="AR649" s="28"/>
      <c r="AS649" s="28"/>
      <c r="AT649" s="28"/>
      <c r="AW649" s="37">
        <v>29137.291666666668</v>
      </c>
      <c r="AX649">
        <v>56</v>
      </c>
      <c r="AY649">
        <v>3</v>
      </c>
      <c r="AZ649">
        <v>11</v>
      </c>
      <c r="BA649">
        <v>6</v>
      </c>
    </row>
    <row r="650" spans="15:53" hidden="1">
      <c r="O650" s="28"/>
      <c r="P650" s="28"/>
      <c r="Q650" s="28"/>
      <c r="R650" s="28"/>
      <c r="S650" s="28"/>
      <c r="T650" s="28"/>
      <c r="U650" s="28"/>
      <c r="V650" s="28"/>
      <c r="W650" s="28"/>
      <c r="X650" s="28"/>
      <c r="Y650" s="28"/>
      <c r="Z650" s="28"/>
      <c r="AA650" s="28"/>
      <c r="AB650" s="28"/>
      <c r="AC650" s="28"/>
      <c r="AD650" s="28"/>
      <c r="AE650" s="28"/>
      <c r="AF650" s="28"/>
      <c r="AG650" s="28"/>
      <c r="AH650" s="28"/>
      <c r="AI650" s="28"/>
      <c r="AJ650" s="28"/>
      <c r="AK650" s="28"/>
      <c r="AL650" s="28"/>
      <c r="AM650" s="28"/>
      <c r="AN650" s="28"/>
      <c r="AO650" s="28"/>
      <c r="AP650" s="28"/>
      <c r="AQ650" s="28"/>
      <c r="AR650" s="28"/>
      <c r="AS650" s="28"/>
      <c r="AT650" s="28"/>
      <c r="AW650" s="37">
        <v>29167.416666666668</v>
      </c>
      <c r="AX650">
        <v>56</v>
      </c>
      <c r="AY650">
        <v>3</v>
      </c>
      <c r="AZ650">
        <v>12</v>
      </c>
      <c r="BA650">
        <v>5</v>
      </c>
    </row>
    <row r="651" spans="15:53" hidden="1">
      <c r="O651" s="28"/>
      <c r="P651" s="28"/>
      <c r="Q651" s="28"/>
      <c r="R651" s="28"/>
      <c r="S651" s="28"/>
      <c r="T651" s="28"/>
      <c r="U651" s="28"/>
      <c r="V651" s="28"/>
      <c r="W651" s="28"/>
      <c r="X651" s="28"/>
      <c r="Y651" s="28"/>
      <c r="Z651" s="28"/>
      <c r="AA651" s="28"/>
      <c r="AB651" s="28"/>
      <c r="AC651" s="28"/>
      <c r="AD651" s="28"/>
      <c r="AE651" s="28"/>
      <c r="AF651" s="28"/>
      <c r="AG651" s="28"/>
      <c r="AH651" s="28"/>
      <c r="AI651" s="28"/>
      <c r="AJ651" s="28"/>
      <c r="AK651" s="28"/>
      <c r="AL651" s="28"/>
      <c r="AM651" s="28"/>
      <c r="AN651" s="28"/>
      <c r="AO651" s="28"/>
      <c r="AP651" s="28"/>
      <c r="AQ651" s="28"/>
      <c r="AR651" s="28"/>
      <c r="AS651" s="28"/>
      <c r="AT651" s="28"/>
      <c r="AW651" s="37">
        <v>29197.083333333332</v>
      </c>
      <c r="AX651">
        <v>56</v>
      </c>
      <c r="AY651">
        <v>3</v>
      </c>
      <c r="AZ651">
        <v>13</v>
      </c>
      <c r="BA651">
        <v>4</v>
      </c>
    </row>
    <row r="652" spans="15:53" hidden="1">
      <c r="O652" s="28"/>
      <c r="P652" s="28"/>
      <c r="Q652" s="28"/>
      <c r="R652" s="28"/>
      <c r="S652" s="28"/>
      <c r="T652" s="28"/>
      <c r="U652" s="28"/>
      <c r="V652" s="28"/>
      <c r="W652" s="28"/>
      <c r="X652" s="28"/>
      <c r="Y652" s="28"/>
      <c r="Z652" s="28"/>
      <c r="AA652" s="28"/>
      <c r="AB652" s="28"/>
      <c r="AC652" s="28"/>
      <c r="AD652" s="28"/>
      <c r="AE652" s="28"/>
      <c r="AF652" s="28"/>
      <c r="AG652" s="28"/>
      <c r="AH652" s="28"/>
      <c r="AI652" s="28"/>
      <c r="AJ652" s="28"/>
      <c r="AK652" s="28"/>
      <c r="AL652" s="28"/>
      <c r="AM652" s="28"/>
      <c r="AN652" s="28"/>
      <c r="AO652" s="28"/>
      <c r="AP652" s="28"/>
      <c r="AQ652" s="28"/>
      <c r="AR652" s="28"/>
      <c r="AS652" s="28"/>
      <c r="AT652" s="28"/>
      <c r="AW652" s="37">
        <v>29226.541666666668</v>
      </c>
      <c r="AX652">
        <v>56</v>
      </c>
      <c r="AY652">
        <v>3</v>
      </c>
      <c r="AZ652">
        <v>14</v>
      </c>
      <c r="BA652">
        <v>3</v>
      </c>
    </row>
    <row r="653" spans="15:53" hidden="1">
      <c r="O653" s="28"/>
      <c r="P653" s="28"/>
      <c r="Q653" s="28"/>
      <c r="R653" s="28"/>
      <c r="S653" s="28"/>
      <c r="T653" s="28"/>
      <c r="U653" s="28"/>
      <c r="V653" s="28"/>
      <c r="W653" s="28"/>
      <c r="X653" s="28"/>
      <c r="Y653" s="28"/>
      <c r="Z653" s="28"/>
      <c r="AA653" s="28"/>
      <c r="AB653" s="28"/>
      <c r="AC653" s="28"/>
      <c r="AD653" s="28"/>
      <c r="AE653" s="28"/>
      <c r="AF653" s="28"/>
      <c r="AG653" s="28"/>
      <c r="AH653" s="28"/>
      <c r="AI653" s="28"/>
      <c r="AJ653" s="28"/>
      <c r="AK653" s="28"/>
      <c r="AL653" s="28"/>
      <c r="AM653" s="28"/>
      <c r="AN653" s="28"/>
      <c r="AO653" s="28"/>
      <c r="AP653" s="28"/>
      <c r="AQ653" s="28"/>
      <c r="AR653" s="28"/>
      <c r="AS653" s="28"/>
      <c r="AT653" s="28"/>
      <c r="AW653" s="37">
        <v>29256.041666666668</v>
      </c>
      <c r="AX653">
        <v>57</v>
      </c>
      <c r="AY653">
        <v>2</v>
      </c>
      <c r="AZ653">
        <v>15</v>
      </c>
      <c r="BA653">
        <v>2</v>
      </c>
    </row>
    <row r="654" spans="15:53" hidden="1">
      <c r="O654" s="28"/>
      <c r="P654" s="28"/>
      <c r="Q654" s="28"/>
      <c r="R654" s="28"/>
      <c r="S654" s="28"/>
      <c r="T654" s="28"/>
      <c r="U654" s="28"/>
      <c r="V654" s="28"/>
      <c r="W654" s="28"/>
      <c r="X654" s="28"/>
      <c r="Y654" s="28"/>
      <c r="Z654" s="28"/>
      <c r="AA654" s="28"/>
      <c r="AB654" s="28"/>
      <c r="AC654" s="28"/>
      <c r="AD654" s="28"/>
      <c r="AE654" s="28"/>
      <c r="AF654" s="28"/>
      <c r="AG654" s="28"/>
      <c r="AH654" s="28"/>
      <c r="AI654" s="28"/>
      <c r="AJ654" s="28"/>
      <c r="AK654" s="28"/>
      <c r="AL654" s="28"/>
      <c r="AM654" s="28"/>
      <c r="AN654" s="28"/>
      <c r="AO654" s="28"/>
      <c r="AP654" s="28"/>
      <c r="AQ654" s="28"/>
      <c r="AR654" s="28"/>
      <c r="AS654" s="28"/>
      <c r="AT654" s="28"/>
      <c r="AW654" s="37">
        <v>29285.791666666668</v>
      </c>
      <c r="AX654">
        <v>57</v>
      </c>
      <c r="AY654">
        <v>2</v>
      </c>
      <c r="AZ654">
        <v>16</v>
      </c>
      <c r="BA654">
        <v>1</v>
      </c>
    </row>
    <row r="655" spans="15:53" hidden="1">
      <c r="O655" s="28"/>
      <c r="P655" s="28"/>
      <c r="Q655" s="28"/>
      <c r="R655" s="28"/>
      <c r="S655" s="28"/>
      <c r="T655" s="28"/>
      <c r="U655" s="28"/>
      <c r="V655" s="28"/>
      <c r="W655" s="28"/>
      <c r="X655" s="28"/>
      <c r="Y655" s="28"/>
      <c r="Z655" s="28"/>
      <c r="AA655" s="28"/>
      <c r="AB655" s="28"/>
      <c r="AC655" s="28"/>
      <c r="AD655" s="28"/>
      <c r="AE655" s="28"/>
      <c r="AF655" s="28"/>
      <c r="AG655" s="28"/>
      <c r="AH655" s="28"/>
      <c r="AI655" s="28"/>
      <c r="AJ655" s="28"/>
      <c r="AK655" s="28"/>
      <c r="AL655" s="28"/>
      <c r="AM655" s="28"/>
      <c r="AN655" s="28"/>
      <c r="AO655" s="28"/>
      <c r="AP655" s="28"/>
      <c r="AQ655" s="28"/>
      <c r="AR655" s="28"/>
      <c r="AS655" s="28"/>
      <c r="AT655" s="28"/>
      <c r="AW655" s="37">
        <v>29316</v>
      </c>
      <c r="AX655">
        <v>57</v>
      </c>
      <c r="AY655">
        <v>2</v>
      </c>
      <c r="AZ655">
        <v>17</v>
      </c>
      <c r="BA655">
        <v>9</v>
      </c>
    </row>
    <row r="656" spans="15:53" hidden="1">
      <c r="O656" s="28"/>
      <c r="P656" s="28"/>
      <c r="Q656" s="28"/>
      <c r="R656" s="28"/>
      <c r="S656" s="28"/>
      <c r="T656" s="28"/>
      <c r="U656" s="28"/>
      <c r="V656" s="28"/>
      <c r="W656" s="28"/>
      <c r="X656" s="28"/>
      <c r="Y656" s="28"/>
      <c r="Z656" s="28"/>
      <c r="AA656" s="28"/>
      <c r="AB656" s="28"/>
      <c r="AC656" s="28"/>
      <c r="AD656" s="28"/>
      <c r="AE656" s="28"/>
      <c r="AF656" s="28"/>
      <c r="AG656" s="28"/>
      <c r="AH656" s="28"/>
      <c r="AI656" s="28"/>
      <c r="AJ656" s="28"/>
      <c r="AK656" s="28"/>
      <c r="AL656" s="28"/>
      <c r="AM656" s="28"/>
      <c r="AN656" s="28"/>
      <c r="AO656" s="28"/>
      <c r="AP656" s="28"/>
      <c r="AQ656" s="28"/>
      <c r="AR656" s="28"/>
      <c r="AS656" s="28"/>
      <c r="AT656" s="28"/>
      <c r="AW656" s="37">
        <v>29346.75</v>
      </c>
      <c r="AX656">
        <v>57</v>
      </c>
      <c r="AY656">
        <v>2</v>
      </c>
      <c r="AZ656">
        <v>18</v>
      </c>
      <c r="BA656">
        <v>8</v>
      </c>
    </row>
    <row r="657" spans="15:53" hidden="1">
      <c r="O657" s="28"/>
      <c r="P657" s="28"/>
      <c r="Q657" s="28"/>
      <c r="R657" s="28"/>
      <c r="S657" s="28"/>
      <c r="T657" s="28"/>
      <c r="U657" s="28"/>
      <c r="V657" s="28"/>
      <c r="W657" s="28"/>
      <c r="X657" s="28"/>
      <c r="Y657" s="28"/>
      <c r="Z657" s="28"/>
      <c r="AA657" s="28"/>
      <c r="AB657" s="28"/>
      <c r="AC657" s="28"/>
      <c r="AD657" s="28"/>
      <c r="AE657" s="28"/>
      <c r="AF657" s="28"/>
      <c r="AG657" s="28"/>
      <c r="AH657" s="28"/>
      <c r="AI657" s="28"/>
      <c r="AJ657" s="28"/>
      <c r="AK657" s="28"/>
      <c r="AL657" s="28"/>
      <c r="AM657" s="28"/>
      <c r="AN657" s="28"/>
      <c r="AO657" s="28"/>
      <c r="AP657" s="28"/>
      <c r="AQ657" s="28"/>
      <c r="AR657" s="28"/>
      <c r="AS657" s="28"/>
      <c r="AT657" s="28"/>
      <c r="AW657" s="37">
        <v>29377.916666666668</v>
      </c>
      <c r="AX657">
        <v>57</v>
      </c>
      <c r="AY657">
        <v>2</v>
      </c>
      <c r="AZ657">
        <v>19</v>
      </c>
      <c r="BA657">
        <v>7</v>
      </c>
    </row>
    <row r="658" spans="15:53" hidden="1">
      <c r="O658" s="28"/>
      <c r="P658" s="28"/>
      <c r="Q658" s="28"/>
      <c r="R658" s="28"/>
      <c r="S658" s="28"/>
      <c r="T658" s="28"/>
      <c r="U658" s="28"/>
      <c r="V658" s="28"/>
      <c r="W658" s="28"/>
      <c r="X658" s="28"/>
      <c r="Y658" s="28"/>
      <c r="Z658" s="28"/>
      <c r="AA658" s="28"/>
      <c r="AB658" s="28"/>
      <c r="AC658" s="28"/>
      <c r="AD658" s="28"/>
      <c r="AE658" s="28"/>
      <c r="AF658" s="28"/>
      <c r="AG658" s="28"/>
      <c r="AH658" s="28"/>
      <c r="AI658" s="28"/>
      <c r="AJ658" s="28"/>
      <c r="AK658" s="28"/>
      <c r="AL658" s="28"/>
      <c r="AM658" s="28"/>
      <c r="AN658" s="28"/>
      <c r="AO658" s="28"/>
      <c r="AP658" s="28"/>
      <c r="AQ658" s="28"/>
      <c r="AR658" s="28"/>
      <c r="AS658" s="28"/>
      <c r="AT658" s="28"/>
      <c r="AW658" s="37">
        <v>29409.333333333332</v>
      </c>
      <c r="AX658">
        <v>57</v>
      </c>
      <c r="AY658">
        <v>2</v>
      </c>
      <c r="AZ658">
        <v>20</v>
      </c>
      <c r="BA658">
        <v>6</v>
      </c>
    </row>
    <row r="659" spans="15:53" hidden="1">
      <c r="O659" s="28"/>
      <c r="P659" s="28"/>
      <c r="Q659" s="28"/>
      <c r="R659" s="28"/>
      <c r="S659" s="28"/>
      <c r="T659" s="28"/>
      <c r="U659" s="28"/>
      <c r="V659" s="28"/>
      <c r="W659" s="28"/>
      <c r="X659" s="28"/>
      <c r="Y659" s="28"/>
      <c r="Z659" s="28"/>
      <c r="AA659" s="28"/>
      <c r="AB659" s="28"/>
      <c r="AC659" s="28"/>
      <c r="AD659" s="28"/>
      <c r="AE659" s="28"/>
      <c r="AF659" s="28"/>
      <c r="AG659" s="28"/>
      <c r="AH659" s="28"/>
      <c r="AI659" s="28"/>
      <c r="AJ659" s="28"/>
      <c r="AK659" s="28"/>
      <c r="AL659" s="28"/>
      <c r="AM659" s="28"/>
      <c r="AN659" s="28"/>
      <c r="AO659" s="28"/>
      <c r="AP659" s="28"/>
      <c r="AQ659" s="28"/>
      <c r="AR659" s="28"/>
      <c r="AS659" s="28"/>
      <c r="AT659" s="28"/>
      <c r="AW659" s="37">
        <v>29440.75</v>
      </c>
      <c r="AX659">
        <v>57</v>
      </c>
      <c r="AY659">
        <v>2</v>
      </c>
      <c r="AZ659">
        <v>21</v>
      </c>
      <c r="BA659">
        <v>5</v>
      </c>
    </row>
    <row r="660" spans="15:53" hidden="1">
      <c r="O660" s="28"/>
      <c r="P660" s="28"/>
      <c r="Q660" s="28"/>
      <c r="R660" s="28"/>
      <c r="S660" s="28"/>
      <c r="T660" s="28"/>
      <c r="U660" s="28"/>
      <c r="V660" s="28"/>
      <c r="W660" s="28"/>
      <c r="X660" s="28"/>
      <c r="Y660" s="28"/>
      <c r="Z660" s="28"/>
      <c r="AA660" s="28"/>
      <c r="AB660" s="28"/>
      <c r="AC660" s="28"/>
      <c r="AD660" s="28"/>
      <c r="AE660" s="28"/>
      <c r="AF660" s="28"/>
      <c r="AG660" s="28"/>
      <c r="AH660" s="28"/>
      <c r="AI660" s="28"/>
      <c r="AJ660" s="28"/>
      <c r="AK660" s="28"/>
      <c r="AL660" s="28"/>
      <c r="AM660" s="28"/>
      <c r="AN660" s="28"/>
      <c r="AO660" s="28"/>
      <c r="AP660" s="28"/>
      <c r="AQ660" s="28"/>
      <c r="AR660" s="28"/>
      <c r="AS660" s="28"/>
      <c r="AT660" s="28"/>
      <c r="AW660" s="37">
        <v>29471.875</v>
      </c>
      <c r="AX660">
        <v>57</v>
      </c>
      <c r="AY660">
        <v>2</v>
      </c>
      <c r="AZ660">
        <v>22</v>
      </c>
      <c r="BA660">
        <v>4</v>
      </c>
    </row>
    <row r="661" spans="15:53" hidden="1">
      <c r="O661" s="28"/>
      <c r="P661" s="28"/>
      <c r="Q661" s="28"/>
      <c r="R661" s="28"/>
      <c r="S661" s="28"/>
      <c r="T661" s="28"/>
      <c r="U661" s="28"/>
      <c r="V661" s="28"/>
      <c r="W661" s="28"/>
      <c r="X661" s="28"/>
      <c r="Y661" s="28"/>
      <c r="Z661" s="28"/>
      <c r="AA661" s="28"/>
      <c r="AB661" s="28"/>
      <c r="AC661" s="28"/>
      <c r="AD661" s="28"/>
      <c r="AE661" s="28"/>
      <c r="AF661" s="28"/>
      <c r="AG661" s="28"/>
      <c r="AH661" s="28"/>
      <c r="AI661" s="28"/>
      <c r="AJ661" s="28"/>
      <c r="AK661" s="28"/>
      <c r="AL661" s="28"/>
      <c r="AM661" s="28"/>
      <c r="AN661" s="28"/>
      <c r="AO661" s="28"/>
      <c r="AP661" s="28"/>
      <c r="AQ661" s="28"/>
      <c r="AR661" s="28"/>
      <c r="AS661" s="28"/>
      <c r="AT661" s="28"/>
      <c r="AW661" s="37">
        <v>29502.5</v>
      </c>
      <c r="AX661">
        <v>57</v>
      </c>
      <c r="AY661">
        <v>2</v>
      </c>
      <c r="AZ661">
        <v>23</v>
      </c>
      <c r="BA661">
        <v>3</v>
      </c>
    </row>
    <row r="662" spans="15:53" hidden="1">
      <c r="O662" s="28"/>
      <c r="P662" s="28"/>
      <c r="Q662" s="28"/>
      <c r="R662" s="28"/>
      <c r="S662" s="28"/>
      <c r="T662" s="28"/>
      <c r="U662" s="28"/>
      <c r="V662" s="28"/>
      <c r="W662" s="28"/>
      <c r="X662" s="28"/>
      <c r="Y662" s="28"/>
      <c r="Z662" s="28"/>
      <c r="AA662" s="28"/>
      <c r="AB662" s="28"/>
      <c r="AC662" s="28"/>
      <c r="AD662" s="28"/>
      <c r="AE662" s="28"/>
      <c r="AF662" s="28"/>
      <c r="AG662" s="28"/>
      <c r="AH662" s="28"/>
      <c r="AI662" s="28"/>
      <c r="AJ662" s="28"/>
      <c r="AK662" s="28"/>
      <c r="AL662" s="28"/>
      <c r="AM662" s="28"/>
      <c r="AN662" s="28"/>
      <c r="AO662" s="28"/>
      <c r="AP662" s="28"/>
      <c r="AQ662" s="28"/>
      <c r="AR662" s="28"/>
      <c r="AS662" s="28"/>
      <c r="AT662" s="28"/>
      <c r="AW662" s="37">
        <v>29532.625</v>
      </c>
      <c r="AX662">
        <v>57</v>
      </c>
      <c r="AY662">
        <v>2</v>
      </c>
      <c r="AZ662">
        <v>24</v>
      </c>
      <c r="BA662">
        <v>2</v>
      </c>
    </row>
    <row r="663" spans="15:53" hidden="1">
      <c r="O663" s="28"/>
      <c r="P663" s="28"/>
      <c r="Q663" s="28"/>
      <c r="R663" s="28"/>
      <c r="S663" s="28"/>
      <c r="T663" s="28"/>
      <c r="U663" s="28"/>
      <c r="V663" s="28"/>
      <c r="W663" s="28"/>
      <c r="X663" s="28"/>
      <c r="Y663" s="28"/>
      <c r="Z663" s="28"/>
      <c r="AA663" s="28"/>
      <c r="AB663" s="28"/>
      <c r="AC663" s="28"/>
      <c r="AD663" s="28"/>
      <c r="AE663" s="28"/>
      <c r="AF663" s="28"/>
      <c r="AG663" s="28"/>
      <c r="AH663" s="28"/>
      <c r="AI663" s="28"/>
      <c r="AJ663" s="28"/>
      <c r="AK663" s="28"/>
      <c r="AL663" s="28"/>
      <c r="AM663" s="28"/>
      <c r="AN663" s="28"/>
      <c r="AO663" s="28"/>
      <c r="AP663" s="28"/>
      <c r="AQ663" s="28"/>
      <c r="AR663" s="28"/>
      <c r="AS663" s="28"/>
      <c r="AT663" s="28"/>
      <c r="AW663" s="37">
        <v>29562.333333333332</v>
      </c>
      <c r="AX663">
        <v>57</v>
      </c>
      <c r="AY663">
        <v>2</v>
      </c>
      <c r="AZ663">
        <v>25</v>
      </c>
      <c r="BA663">
        <v>1</v>
      </c>
    </row>
    <row r="664" spans="15:53" hidden="1">
      <c r="O664" s="28"/>
      <c r="P664" s="28"/>
      <c r="Q664" s="28"/>
      <c r="R664" s="28"/>
      <c r="S664" s="28"/>
      <c r="T664" s="28"/>
      <c r="U664" s="28"/>
      <c r="V664" s="28"/>
      <c r="W664" s="28"/>
      <c r="X664" s="28"/>
      <c r="Y664" s="28"/>
      <c r="Z664" s="28"/>
      <c r="AA664" s="28"/>
      <c r="AB664" s="28"/>
      <c r="AC664" s="28"/>
      <c r="AD664" s="28"/>
      <c r="AE664" s="28"/>
      <c r="AF664" s="28"/>
      <c r="AG664" s="28"/>
      <c r="AH664" s="28"/>
      <c r="AI664" s="28"/>
      <c r="AJ664" s="28"/>
      <c r="AK664" s="28"/>
      <c r="AL664" s="28"/>
      <c r="AM664" s="28"/>
      <c r="AN664" s="28"/>
      <c r="AO664" s="28"/>
      <c r="AP664" s="28"/>
      <c r="AQ664" s="28"/>
      <c r="AR664" s="28"/>
      <c r="AS664" s="28"/>
      <c r="AT664" s="28"/>
      <c r="AW664" s="37">
        <v>29591.791666666668</v>
      </c>
      <c r="AX664">
        <v>57</v>
      </c>
      <c r="AY664">
        <v>2</v>
      </c>
      <c r="AZ664">
        <v>26</v>
      </c>
      <c r="BA664">
        <v>9</v>
      </c>
    </row>
    <row r="665" spans="15:53" hidden="1">
      <c r="O665" s="28"/>
      <c r="P665" s="28"/>
      <c r="Q665" s="28"/>
      <c r="R665" s="28"/>
      <c r="S665" s="28"/>
      <c r="T665" s="28"/>
      <c r="U665" s="28"/>
      <c r="V665" s="28"/>
      <c r="W665" s="28"/>
      <c r="X665" s="28"/>
      <c r="Y665" s="28"/>
      <c r="Z665" s="28"/>
      <c r="AA665" s="28"/>
      <c r="AB665" s="28"/>
      <c r="AC665" s="28"/>
      <c r="AD665" s="28"/>
      <c r="AE665" s="28"/>
      <c r="AF665" s="28"/>
      <c r="AG665" s="28"/>
      <c r="AH665" s="28"/>
      <c r="AI665" s="28"/>
      <c r="AJ665" s="28"/>
      <c r="AK665" s="28"/>
      <c r="AL665" s="28"/>
      <c r="AM665" s="28"/>
      <c r="AN665" s="28"/>
      <c r="AO665" s="28"/>
      <c r="AP665" s="28"/>
      <c r="AQ665" s="28"/>
      <c r="AR665" s="28"/>
      <c r="AS665" s="28"/>
      <c r="AT665" s="28"/>
      <c r="AW665" s="37">
        <v>29621.291666666668</v>
      </c>
      <c r="AX665">
        <v>58</v>
      </c>
      <c r="AY665">
        <v>1</v>
      </c>
      <c r="AZ665">
        <v>27</v>
      </c>
      <c r="BA665">
        <v>8</v>
      </c>
    </row>
    <row r="666" spans="15:53" hidden="1">
      <c r="O666" s="28"/>
      <c r="P666" s="28"/>
      <c r="Q666" s="28"/>
      <c r="R666" s="28"/>
      <c r="S666" s="28"/>
      <c r="T666" s="28"/>
      <c r="U666" s="28"/>
      <c r="V666" s="28"/>
      <c r="W666" s="28"/>
      <c r="X666" s="28"/>
      <c r="Y666" s="28"/>
      <c r="Z666" s="28"/>
      <c r="AA666" s="28"/>
      <c r="AB666" s="28"/>
      <c r="AC666" s="28"/>
      <c r="AD666" s="28"/>
      <c r="AE666" s="28"/>
      <c r="AF666" s="28"/>
      <c r="AG666" s="28"/>
      <c r="AH666" s="28"/>
      <c r="AI666" s="28"/>
      <c r="AJ666" s="28"/>
      <c r="AK666" s="28"/>
      <c r="AL666" s="28"/>
      <c r="AM666" s="28"/>
      <c r="AN666" s="28"/>
      <c r="AO666" s="28"/>
      <c r="AP666" s="28"/>
      <c r="AQ666" s="28"/>
      <c r="AR666" s="28"/>
      <c r="AS666" s="28"/>
      <c r="AT666" s="28"/>
      <c r="AW666" s="37">
        <v>29651.041666666668</v>
      </c>
      <c r="AX666">
        <v>58</v>
      </c>
      <c r="AY666">
        <v>1</v>
      </c>
      <c r="AZ666">
        <v>28</v>
      </c>
      <c r="BA666">
        <v>7</v>
      </c>
    </row>
    <row r="667" spans="15:53" hidden="1">
      <c r="O667" s="28"/>
      <c r="P667" s="28"/>
      <c r="Q667" s="28"/>
      <c r="R667" s="28"/>
      <c r="S667" s="28"/>
      <c r="T667" s="28"/>
      <c r="U667" s="28"/>
      <c r="V667" s="28"/>
      <c r="W667" s="28"/>
      <c r="X667" s="28"/>
      <c r="Y667" s="28"/>
      <c r="Z667" s="28"/>
      <c r="AA667" s="28"/>
      <c r="AB667" s="28"/>
      <c r="AC667" s="28"/>
      <c r="AD667" s="28"/>
      <c r="AE667" s="28"/>
      <c r="AF667" s="28"/>
      <c r="AG667" s="28"/>
      <c r="AH667" s="28"/>
      <c r="AI667" s="28"/>
      <c r="AJ667" s="28"/>
      <c r="AK667" s="28"/>
      <c r="AL667" s="28"/>
      <c r="AM667" s="28"/>
      <c r="AN667" s="28"/>
      <c r="AO667" s="28"/>
      <c r="AP667" s="28"/>
      <c r="AQ667" s="28"/>
      <c r="AR667" s="28"/>
      <c r="AS667" s="28"/>
      <c r="AT667" s="28"/>
      <c r="AW667" s="37">
        <v>29681.25</v>
      </c>
      <c r="AX667">
        <v>58</v>
      </c>
      <c r="AY667">
        <v>1</v>
      </c>
      <c r="AZ667">
        <v>29</v>
      </c>
      <c r="BA667">
        <v>6</v>
      </c>
    </row>
    <row r="668" spans="15:53" hidden="1">
      <c r="O668" s="28"/>
      <c r="P668" s="28"/>
      <c r="Q668" s="28"/>
      <c r="R668" s="28"/>
      <c r="S668" s="28"/>
      <c r="T668" s="28"/>
      <c r="U668" s="28"/>
      <c r="V668" s="28"/>
      <c r="W668" s="28"/>
      <c r="X668" s="28"/>
      <c r="Y668" s="28"/>
      <c r="Z668" s="28"/>
      <c r="AA668" s="28"/>
      <c r="AB668" s="28"/>
      <c r="AC668" s="28"/>
      <c r="AD668" s="28"/>
      <c r="AE668" s="28"/>
      <c r="AF668" s="28"/>
      <c r="AG668" s="28"/>
      <c r="AH668" s="28"/>
      <c r="AI668" s="28"/>
      <c r="AJ668" s="28"/>
      <c r="AK668" s="28"/>
      <c r="AL668" s="28"/>
      <c r="AM668" s="28"/>
      <c r="AN668" s="28"/>
      <c r="AO668" s="28"/>
      <c r="AP668" s="28"/>
      <c r="AQ668" s="28"/>
      <c r="AR668" s="28"/>
      <c r="AS668" s="28"/>
      <c r="AT668" s="28"/>
      <c r="AW668" s="37">
        <v>29711</v>
      </c>
      <c r="AX668">
        <v>58</v>
      </c>
      <c r="AY668">
        <v>1</v>
      </c>
      <c r="AZ668">
        <v>30</v>
      </c>
      <c r="BA668">
        <v>5</v>
      </c>
    </row>
    <row r="669" spans="15:53" hidden="1">
      <c r="O669" s="28"/>
      <c r="P669" s="28"/>
      <c r="Q669" s="28"/>
      <c r="R669" s="28"/>
      <c r="S669" s="28"/>
      <c r="T669" s="28"/>
      <c r="U669" s="28"/>
      <c r="V669" s="28"/>
      <c r="W669" s="28"/>
      <c r="X669" s="28"/>
      <c r="Y669" s="28"/>
      <c r="Z669" s="28"/>
      <c r="AA669" s="28"/>
      <c r="AB669" s="28"/>
      <c r="AC669" s="28"/>
      <c r="AD669" s="28"/>
      <c r="AE669" s="28"/>
      <c r="AF669" s="28"/>
      <c r="AG669" s="28"/>
      <c r="AH669" s="28"/>
      <c r="AI669" s="28"/>
      <c r="AJ669" s="28"/>
      <c r="AK669" s="28"/>
      <c r="AL669" s="28"/>
      <c r="AM669" s="28"/>
      <c r="AN669" s="28"/>
      <c r="AO669" s="28"/>
      <c r="AP669" s="28"/>
      <c r="AQ669" s="28"/>
      <c r="AR669" s="28"/>
      <c r="AS669" s="28"/>
      <c r="AT669" s="28"/>
      <c r="AW669" s="37">
        <v>29743.166666666668</v>
      </c>
      <c r="AX669">
        <v>58</v>
      </c>
      <c r="AY669">
        <v>1</v>
      </c>
      <c r="AZ669">
        <v>31</v>
      </c>
      <c r="BA669">
        <v>4</v>
      </c>
    </row>
    <row r="670" spans="15:53" hidden="1">
      <c r="O670" s="28"/>
      <c r="P670" s="28"/>
      <c r="Q670" s="28"/>
      <c r="R670" s="28"/>
      <c r="S670" s="28"/>
      <c r="T670" s="28"/>
      <c r="U670" s="28"/>
      <c r="V670" s="28"/>
      <c r="W670" s="28"/>
      <c r="X670" s="28"/>
      <c r="Y670" s="28"/>
      <c r="Z670" s="28"/>
      <c r="AA670" s="28"/>
      <c r="AB670" s="28"/>
      <c r="AC670" s="28"/>
      <c r="AD670" s="28"/>
      <c r="AE670" s="28"/>
      <c r="AF670" s="28"/>
      <c r="AG670" s="28"/>
      <c r="AH670" s="28"/>
      <c r="AI670" s="28"/>
      <c r="AJ670" s="28"/>
      <c r="AK670" s="28"/>
      <c r="AL670" s="28"/>
      <c r="AM670" s="28"/>
      <c r="AN670" s="28"/>
      <c r="AO670" s="28"/>
      <c r="AP670" s="28"/>
      <c r="AQ670" s="28"/>
      <c r="AR670" s="28"/>
      <c r="AS670" s="28"/>
      <c r="AT670" s="28"/>
      <c r="AW670" s="37">
        <v>29774.583333333332</v>
      </c>
      <c r="AX670">
        <v>58</v>
      </c>
      <c r="AY670">
        <v>1</v>
      </c>
      <c r="AZ670">
        <v>32</v>
      </c>
      <c r="BA670">
        <v>3</v>
      </c>
    </row>
    <row r="671" spans="15:53" hidden="1">
      <c r="O671" s="28"/>
      <c r="P671" s="28"/>
      <c r="Q671" s="28"/>
      <c r="R671" s="28"/>
      <c r="S671" s="28"/>
      <c r="T671" s="28"/>
      <c r="U671" s="28"/>
      <c r="V671" s="28"/>
      <c r="W671" s="28"/>
      <c r="X671" s="28"/>
      <c r="Y671" s="28"/>
      <c r="Z671" s="28"/>
      <c r="AA671" s="28"/>
      <c r="AB671" s="28"/>
      <c r="AC671" s="28"/>
      <c r="AD671" s="28"/>
      <c r="AE671" s="28"/>
      <c r="AF671" s="28"/>
      <c r="AG671" s="28"/>
      <c r="AH671" s="28"/>
      <c r="AI671" s="28"/>
      <c r="AJ671" s="28"/>
      <c r="AK671" s="28"/>
      <c r="AL671" s="28"/>
      <c r="AM671" s="28"/>
      <c r="AN671" s="28"/>
      <c r="AO671" s="28"/>
      <c r="AP671" s="28"/>
      <c r="AQ671" s="28"/>
      <c r="AR671" s="28"/>
      <c r="AS671" s="28"/>
      <c r="AT671" s="28"/>
      <c r="AW671" s="37">
        <v>29805</v>
      </c>
      <c r="AX671">
        <v>58</v>
      </c>
      <c r="AY671">
        <v>1</v>
      </c>
      <c r="AZ671">
        <v>33</v>
      </c>
      <c r="BA671">
        <v>2</v>
      </c>
    </row>
    <row r="672" spans="15:53" hidden="1">
      <c r="O672" s="28"/>
      <c r="P672" s="28"/>
      <c r="Q672" s="28"/>
      <c r="R672" s="28"/>
      <c r="S672" s="28"/>
      <c r="T672" s="28"/>
      <c r="U672" s="28"/>
      <c r="V672" s="28"/>
      <c r="W672" s="28"/>
      <c r="X672" s="28"/>
      <c r="Y672" s="28"/>
      <c r="Z672" s="28"/>
      <c r="AA672" s="28"/>
      <c r="AB672" s="28"/>
      <c r="AC672" s="28"/>
      <c r="AD672" s="28"/>
      <c r="AE672" s="28"/>
      <c r="AF672" s="28"/>
      <c r="AG672" s="28"/>
      <c r="AH672" s="28"/>
      <c r="AI672" s="28"/>
      <c r="AJ672" s="28"/>
      <c r="AK672" s="28"/>
      <c r="AL672" s="28"/>
      <c r="AM672" s="28"/>
      <c r="AN672" s="28"/>
      <c r="AO672" s="28"/>
      <c r="AP672" s="28"/>
      <c r="AQ672" s="28"/>
      <c r="AR672" s="28"/>
      <c r="AS672" s="28"/>
      <c r="AT672" s="28"/>
      <c r="AW672" s="37">
        <v>29837.125</v>
      </c>
      <c r="AX672">
        <v>58</v>
      </c>
      <c r="AY672">
        <v>1</v>
      </c>
      <c r="AZ672">
        <v>34</v>
      </c>
      <c r="BA672">
        <v>1</v>
      </c>
    </row>
    <row r="673" spans="15:53" hidden="1">
      <c r="O673" s="28"/>
      <c r="P673" s="28"/>
      <c r="Q673" s="28"/>
      <c r="R673" s="28"/>
      <c r="S673" s="28"/>
      <c r="T673" s="28"/>
      <c r="U673" s="28"/>
      <c r="V673" s="28"/>
      <c r="W673" s="28"/>
      <c r="X673" s="28"/>
      <c r="Y673" s="28"/>
      <c r="Z673" s="28"/>
      <c r="AA673" s="28"/>
      <c r="AB673" s="28"/>
      <c r="AC673" s="28"/>
      <c r="AD673" s="28"/>
      <c r="AE673" s="28"/>
      <c r="AF673" s="28"/>
      <c r="AG673" s="28"/>
      <c r="AH673" s="28"/>
      <c r="AI673" s="28"/>
      <c r="AJ673" s="28"/>
      <c r="AK673" s="28"/>
      <c r="AL673" s="28"/>
      <c r="AM673" s="28"/>
      <c r="AN673" s="28"/>
      <c r="AO673" s="28"/>
      <c r="AP673" s="28"/>
      <c r="AQ673" s="28"/>
      <c r="AR673" s="28"/>
      <c r="AS673" s="28"/>
      <c r="AT673" s="28"/>
      <c r="AW673" s="37">
        <v>29867.75</v>
      </c>
      <c r="AX673">
        <v>58</v>
      </c>
      <c r="AY673">
        <v>1</v>
      </c>
      <c r="AZ673">
        <v>35</v>
      </c>
      <c r="BA673">
        <v>9</v>
      </c>
    </row>
    <row r="674" spans="15:53" hidden="1">
      <c r="O674" s="28"/>
      <c r="P674" s="28"/>
      <c r="Q674" s="28"/>
      <c r="R674" s="28"/>
      <c r="S674" s="28"/>
      <c r="T674" s="28"/>
      <c r="U674" s="28"/>
      <c r="V674" s="28"/>
      <c r="W674" s="28"/>
      <c r="X674" s="28"/>
      <c r="Y674" s="28"/>
      <c r="Z674" s="28"/>
      <c r="AA674" s="28"/>
      <c r="AB674" s="28"/>
      <c r="AC674" s="28"/>
      <c r="AD674" s="28"/>
      <c r="AE674" s="28"/>
      <c r="AF674" s="28"/>
      <c r="AG674" s="28"/>
      <c r="AH674" s="28"/>
      <c r="AI674" s="28"/>
      <c r="AJ674" s="28"/>
      <c r="AK674" s="28"/>
      <c r="AL674" s="28"/>
      <c r="AM674" s="28"/>
      <c r="AN674" s="28"/>
      <c r="AO674" s="28"/>
      <c r="AP674" s="28"/>
      <c r="AQ674" s="28"/>
      <c r="AR674" s="28"/>
      <c r="AS674" s="28"/>
      <c r="AT674" s="28"/>
      <c r="AW674" s="37">
        <v>29897.875</v>
      </c>
      <c r="AX674">
        <v>58</v>
      </c>
      <c r="AY674">
        <v>1</v>
      </c>
      <c r="AZ674">
        <v>36</v>
      </c>
      <c r="BA674">
        <v>8</v>
      </c>
    </row>
    <row r="675" spans="15:53" hidden="1">
      <c r="O675" s="28"/>
      <c r="P675" s="28"/>
      <c r="Q675" s="28"/>
      <c r="R675" s="28"/>
      <c r="S675" s="28"/>
      <c r="T675" s="28"/>
      <c r="U675" s="28"/>
      <c r="V675" s="28"/>
      <c r="W675" s="28"/>
      <c r="X675" s="28"/>
      <c r="Y675" s="28"/>
      <c r="Z675" s="28"/>
      <c r="AA675" s="28"/>
      <c r="AB675" s="28"/>
      <c r="AC675" s="28"/>
      <c r="AD675" s="28"/>
      <c r="AE675" s="28"/>
      <c r="AF675" s="28"/>
      <c r="AG675" s="28"/>
      <c r="AH675" s="28"/>
      <c r="AI675" s="28"/>
      <c r="AJ675" s="28"/>
      <c r="AK675" s="28"/>
      <c r="AL675" s="28"/>
      <c r="AM675" s="28"/>
      <c r="AN675" s="28"/>
      <c r="AO675" s="28"/>
      <c r="AP675" s="28"/>
      <c r="AQ675" s="28"/>
      <c r="AR675" s="28"/>
      <c r="AS675" s="28"/>
      <c r="AT675" s="28"/>
      <c r="AW675" s="37">
        <v>29927.583333333332</v>
      </c>
      <c r="AX675">
        <v>58</v>
      </c>
      <c r="AY675">
        <v>1</v>
      </c>
      <c r="AZ675">
        <v>37</v>
      </c>
      <c r="BA675">
        <v>7</v>
      </c>
    </row>
    <row r="676" spans="15:53" hidden="1">
      <c r="O676" s="28"/>
      <c r="P676" s="28"/>
      <c r="Q676" s="28"/>
      <c r="R676" s="28"/>
      <c r="S676" s="28"/>
      <c r="T676" s="28"/>
      <c r="U676" s="28"/>
      <c r="V676" s="28"/>
      <c r="W676" s="28"/>
      <c r="X676" s="28"/>
      <c r="Y676" s="28"/>
      <c r="Z676" s="28"/>
      <c r="AA676" s="28"/>
      <c r="AB676" s="28"/>
      <c r="AC676" s="28"/>
      <c r="AD676" s="28"/>
      <c r="AE676" s="28"/>
      <c r="AF676" s="28"/>
      <c r="AG676" s="28"/>
      <c r="AH676" s="28"/>
      <c r="AI676" s="28"/>
      <c r="AJ676" s="28"/>
      <c r="AK676" s="28"/>
      <c r="AL676" s="28"/>
      <c r="AM676" s="28"/>
      <c r="AN676" s="28"/>
      <c r="AO676" s="28"/>
      <c r="AP676" s="28"/>
      <c r="AQ676" s="28"/>
      <c r="AR676" s="28"/>
      <c r="AS676" s="28"/>
      <c r="AT676" s="28"/>
      <c r="AW676" s="37">
        <v>29957.041666666668</v>
      </c>
      <c r="AX676">
        <v>58</v>
      </c>
      <c r="AY676">
        <v>1</v>
      </c>
      <c r="AZ676">
        <v>38</v>
      </c>
      <c r="BA676">
        <v>6</v>
      </c>
    </row>
    <row r="677" spans="15:53" hidden="1">
      <c r="O677" s="28"/>
      <c r="P677" s="28"/>
      <c r="Q677" s="28"/>
      <c r="R677" s="28"/>
      <c r="S677" s="28"/>
      <c r="T677" s="28"/>
      <c r="U677" s="28"/>
      <c r="V677" s="28"/>
      <c r="W677" s="28"/>
      <c r="X677" s="28"/>
      <c r="Y677" s="28"/>
      <c r="Z677" s="28"/>
      <c r="AA677" s="28"/>
      <c r="AB677" s="28"/>
      <c r="AC677" s="28"/>
      <c r="AD677" s="28"/>
      <c r="AE677" s="28"/>
      <c r="AF677" s="28"/>
      <c r="AG677" s="28"/>
      <c r="AH677" s="28"/>
      <c r="AI677" s="28"/>
      <c r="AJ677" s="28"/>
      <c r="AK677" s="28"/>
      <c r="AL677" s="28"/>
      <c r="AM677" s="28"/>
      <c r="AN677" s="28"/>
      <c r="AO677" s="28"/>
      <c r="AP677" s="28"/>
      <c r="AQ677" s="28"/>
      <c r="AR677" s="28"/>
      <c r="AS677" s="28"/>
      <c r="AT677" s="28"/>
      <c r="AW677" s="37">
        <v>29986.541666666668</v>
      </c>
      <c r="AX677">
        <v>59</v>
      </c>
      <c r="AY677">
        <v>9</v>
      </c>
      <c r="AZ677">
        <v>39</v>
      </c>
      <c r="BA677">
        <v>5</v>
      </c>
    </row>
    <row r="678" spans="15:53" hidden="1">
      <c r="O678" s="28"/>
      <c r="P678" s="28"/>
      <c r="Q678" s="28"/>
      <c r="R678" s="28"/>
      <c r="S678" s="28"/>
      <c r="T678" s="28"/>
      <c r="U678" s="28"/>
      <c r="V678" s="28"/>
      <c r="W678" s="28"/>
      <c r="X678" s="28"/>
      <c r="Y678" s="28"/>
      <c r="Z678" s="28"/>
      <c r="AA678" s="28"/>
      <c r="AB678" s="28"/>
      <c r="AC678" s="28"/>
      <c r="AD678" s="28"/>
      <c r="AE678" s="28"/>
      <c r="AF678" s="28"/>
      <c r="AG678" s="28"/>
      <c r="AH678" s="28"/>
      <c r="AI678" s="28"/>
      <c r="AJ678" s="28"/>
      <c r="AK678" s="28"/>
      <c r="AL678" s="28"/>
      <c r="AM678" s="28"/>
      <c r="AN678" s="28"/>
      <c r="AO678" s="28"/>
      <c r="AP678" s="28"/>
      <c r="AQ678" s="28"/>
      <c r="AR678" s="28"/>
      <c r="AS678" s="28"/>
      <c r="AT678" s="28"/>
      <c r="AW678" s="37">
        <v>30016.291666666668</v>
      </c>
      <c r="AX678">
        <v>59</v>
      </c>
      <c r="AY678">
        <v>9</v>
      </c>
      <c r="AZ678">
        <v>40</v>
      </c>
      <c r="BA678">
        <v>4</v>
      </c>
    </row>
    <row r="679" spans="15:53" hidden="1">
      <c r="O679" s="28"/>
      <c r="P679" s="28"/>
      <c r="Q679" s="28"/>
      <c r="R679" s="28"/>
      <c r="S679" s="28"/>
      <c r="T679" s="28"/>
      <c r="U679" s="28"/>
      <c r="V679" s="28"/>
      <c r="W679" s="28"/>
      <c r="X679" s="28"/>
      <c r="Y679" s="28"/>
      <c r="Z679" s="28"/>
      <c r="AA679" s="28"/>
      <c r="AB679" s="28"/>
      <c r="AC679" s="28"/>
      <c r="AD679" s="28"/>
      <c r="AE679" s="28"/>
      <c r="AF679" s="28"/>
      <c r="AG679" s="28"/>
      <c r="AH679" s="28"/>
      <c r="AI679" s="28"/>
      <c r="AJ679" s="28"/>
      <c r="AK679" s="28"/>
      <c r="AL679" s="28"/>
      <c r="AM679" s="28"/>
      <c r="AN679" s="28"/>
      <c r="AO679" s="28"/>
      <c r="AP679" s="28"/>
      <c r="AQ679" s="28"/>
      <c r="AR679" s="28"/>
      <c r="AS679" s="28"/>
      <c r="AT679" s="28"/>
      <c r="AW679" s="37">
        <v>30046.5</v>
      </c>
      <c r="AX679">
        <v>59</v>
      </c>
      <c r="AY679">
        <v>9</v>
      </c>
      <c r="AZ679">
        <v>41</v>
      </c>
      <c r="BA679">
        <v>3</v>
      </c>
    </row>
    <row r="680" spans="15:53" hidden="1">
      <c r="O680" s="28"/>
      <c r="P680" s="28"/>
      <c r="Q680" s="28"/>
      <c r="R680" s="28"/>
      <c r="S680" s="28"/>
      <c r="T680" s="28"/>
      <c r="U680" s="28"/>
      <c r="V680" s="28"/>
      <c r="W680" s="28"/>
      <c r="X680" s="28"/>
      <c r="Y680" s="28"/>
      <c r="Z680" s="28"/>
      <c r="AA680" s="28"/>
      <c r="AB680" s="28"/>
      <c r="AC680" s="28"/>
      <c r="AD680" s="28"/>
      <c r="AE680" s="28"/>
      <c r="AF680" s="28"/>
      <c r="AG680" s="28"/>
      <c r="AH680" s="28"/>
      <c r="AI680" s="28"/>
      <c r="AJ680" s="28"/>
      <c r="AK680" s="28"/>
      <c r="AL680" s="28"/>
      <c r="AM680" s="28"/>
      <c r="AN680" s="28"/>
      <c r="AO680" s="28"/>
      <c r="AP680" s="28"/>
      <c r="AQ680" s="28"/>
      <c r="AR680" s="28"/>
      <c r="AS680" s="28"/>
      <c r="AT680" s="28"/>
      <c r="AW680" s="37">
        <v>30077.208333333332</v>
      </c>
      <c r="AX680">
        <v>59</v>
      </c>
      <c r="AY680">
        <v>9</v>
      </c>
      <c r="AZ680">
        <v>42</v>
      </c>
      <c r="BA680">
        <v>2</v>
      </c>
    </row>
    <row r="681" spans="15:53" hidden="1">
      <c r="O681" s="28"/>
      <c r="P681" s="28"/>
      <c r="Q681" s="28"/>
      <c r="R681" s="28"/>
      <c r="S681" s="28"/>
      <c r="T681" s="28"/>
      <c r="U681" s="28"/>
      <c r="V681" s="28"/>
      <c r="W681" s="28"/>
      <c r="X681" s="28"/>
      <c r="Y681" s="28"/>
      <c r="Z681" s="28"/>
      <c r="AA681" s="28"/>
      <c r="AB681" s="28"/>
      <c r="AC681" s="28"/>
      <c r="AD681" s="28"/>
      <c r="AE681" s="28"/>
      <c r="AF681" s="28"/>
      <c r="AG681" s="28"/>
      <c r="AH681" s="28"/>
      <c r="AI681" s="28"/>
      <c r="AJ681" s="28"/>
      <c r="AK681" s="28"/>
      <c r="AL681" s="28"/>
      <c r="AM681" s="28"/>
      <c r="AN681" s="28"/>
      <c r="AO681" s="28"/>
      <c r="AP681" s="28"/>
      <c r="AQ681" s="28"/>
      <c r="AR681" s="28"/>
      <c r="AS681" s="28"/>
      <c r="AT681" s="28"/>
      <c r="AW681" s="37">
        <v>30108.416666666668</v>
      </c>
      <c r="AX681">
        <v>59</v>
      </c>
      <c r="AY681">
        <v>9</v>
      </c>
      <c r="AZ681">
        <v>43</v>
      </c>
      <c r="BA681">
        <v>1</v>
      </c>
    </row>
    <row r="682" spans="15:53" hidden="1">
      <c r="O682" s="28"/>
      <c r="P682" s="28"/>
      <c r="Q682" s="28"/>
      <c r="R682" s="28"/>
      <c r="S682" s="28"/>
      <c r="T682" s="28"/>
      <c r="U682" s="28"/>
      <c r="V682" s="28"/>
      <c r="W682" s="28"/>
      <c r="X682" s="28"/>
      <c r="Y682" s="28"/>
      <c r="Z682" s="28"/>
      <c r="AA682" s="28"/>
      <c r="AB682" s="28"/>
      <c r="AC682" s="28"/>
      <c r="AD682" s="28"/>
      <c r="AE682" s="28"/>
      <c r="AF682" s="28"/>
      <c r="AG682" s="28"/>
      <c r="AH682" s="28"/>
      <c r="AI682" s="28"/>
      <c r="AJ682" s="28"/>
      <c r="AK682" s="28"/>
      <c r="AL682" s="28"/>
      <c r="AM682" s="28"/>
      <c r="AN682" s="28"/>
      <c r="AO682" s="28"/>
      <c r="AP682" s="28"/>
      <c r="AQ682" s="28"/>
      <c r="AR682" s="28"/>
      <c r="AS682" s="28"/>
      <c r="AT682" s="28"/>
      <c r="AW682" s="37">
        <v>30139.833333333332</v>
      </c>
      <c r="AX682">
        <v>59</v>
      </c>
      <c r="AY682">
        <v>9</v>
      </c>
      <c r="AZ682">
        <v>44</v>
      </c>
      <c r="BA682">
        <v>9</v>
      </c>
    </row>
    <row r="683" spans="15:53" hidden="1">
      <c r="O683" s="28"/>
      <c r="P683" s="28"/>
      <c r="Q683" s="28"/>
      <c r="R683" s="28"/>
      <c r="S683" s="28"/>
      <c r="T683" s="28"/>
      <c r="U683" s="28"/>
      <c r="V683" s="28"/>
      <c r="W683" s="28"/>
      <c r="X683" s="28"/>
      <c r="Y683" s="28"/>
      <c r="Z683" s="28"/>
      <c r="AA683" s="28"/>
      <c r="AB683" s="28"/>
      <c r="AC683" s="28"/>
      <c r="AD683" s="28"/>
      <c r="AE683" s="28"/>
      <c r="AF683" s="28"/>
      <c r="AG683" s="28"/>
      <c r="AH683" s="28"/>
      <c r="AI683" s="28"/>
      <c r="AJ683" s="28"/>
      <c r="AK683" s="28"/>
      <c r="AL683" s="28"/>
      <c r="AM683" s="28"/>
      <c r="AN683" s="28"/>
      <c r="AO683" s="28"/>
      <c r="AP683" s="28"/>
      <c r="AQ683" s="28"/>
      <c r="AR683" s="28"/>
      <c r="AS683" s="28"/>
      <c r="AT683" s="28"/>
      <c r="AW683" s="37">
        <v>30171.25</v>
      </c>
      <c r="AX683">
        <v>59</v>
      </c>
      <c r="AY683">
        <v>9</v>
      </c>
      <c r="AZ683">
        <v>45</v>
      </c>
      <c r="BA683">
        <v>8</v>
      </c>
    </row>
    <row r="684" spans="15:53" hidden="1">
      <c r="O684" s="28"/>
      <c r="P684" s="28"/>
      <c r="Q684" s="28"/>
      <c r="R684" s="28"/>
      <c r="S684" s="28"/>
      <c r="T684" s="28"/>
      <c r="U684" s="28"/>
      <c r="V684" s="28"/>
      <c r="W684" s="28"/>
      <c r="X684" s="28"/>
      <c r="Y684" s="28"/>
      <c r="Z684" s="28"/>
      <c r="AA684" s="28"/>
      <c r="AB684" s="28"/>
      <c r="AC684" s="28"/>
      <c r="AD684" s="28"/>
      <c r="AE684" s="28"/>
      <c r="AF684" s="28"/>
      <c r="AG684" s="28"/>
      <c r="AH684" s="28"/>
      <c r="AI684" s="28"/>
      <c r="AJ684" s="28"/>
      <c r="AK684" s="28"/>
      <c r="AL684" s="28"/>
      <c r="AM684" s="28"/>
      <c r="AN684" s="28"/>
      <c r="AO684" s="28"/>
      <c r="AP684" s="28"/>
      <c r="AQ684" s="28"/>
      <c r="AR684" s="28"/>
      <c r="AS684" s="28"/>
      <c r="AT684" s="28"/>
      <c r="AW684" s="37">
        <v>30202.375</v>
      </c>
      <c r="AX684">
        <v>59</v>
      </c>
      <c r="AY684">
        <v>9</v>
      </c>
      <c r="AZ684">
        <v>46</v>
      </c>
      <c r="BA684">
        <v>7</v>
      </c>
    </row>
    <row r="685" spans="15:53" hidden="1">
      <c r="O685" s="28"/>
      <c r="P685" s="28"/>
      <c r="Q685" s="28"/>
      <c r="R685" s="28"/>
      <c r="S685" s="28"/>
      <c r="T685" s="28"/>
      <c r="U685" s="28"/>
      <c r="V685" s="28"/>
      <c r="W685" s="28"/>
      <c r="X685" s="28"/>
      <c r="Y685" s="28"/>
      <c r="Z685" s="28"/>
      <c r="AA685" s="28"/>
      <c r="AB685" s="28"/>
      <c r="AC685" s="28"/>
      <c r="AD685" s="28"/>
      <c r="AE685" s="28"/>
      <c r="AF685" s="28"/>
      <c r="AG685" s="28"/>
      <c r="AH685" s="28"/>
      <c r="AI685" s="28"/>
      <c r="AJ685" s="28"/>
      <c r="AK685" s="28"/>
      <c r="AL685" s="28"/>
      <c r="AM685" s="28"/>
      <c r="AN685" s="28"/>
      <c r="AO685" s="28"/>
      <c r="AP685" s="28"/>
      <c r="AQ685" s="28"/>
      <c r="AR685" s="28"/>
      <c r="AS685" s="28"/>
      <c r="AT685" s="28"/>
      <c r="AW685" s="37">
        <v>30233</v>
      </c>
      <c r="AX685">
        <v>59</v>
      </c>
      <c r="AY685">
        <v>9</v>
      </c>
      <c r="AZ685">
        <v>47</v>
      </c>
      <c r="BA685">
        <v>6</v>
      </c>
    </row>
    <row r="686" spans="15:53" hidden="1">
      <c r="O686" s="28"/>
      <c r="P686" s="28"/>
      <c r="Q686" s="28"/>
      <c r="R686" s="28"/>
      <c r="S686" s="28"/>
      <c r="T686" s="28"/>
      <c r="U686" s="28"/>
      <c r="V686" s="28"/>
      <c r="W686" s="28"/>
      <c r="X686" s="28"/>
      <c r="Y686" s="28"/>
      <c r="Z686" s="28"/>
      <c r="AA686" s="28"/>
      <c r="AB686" s="28"/>
      <c r="AC686" s="28"/>
      <c r="AD686" s="28"/>
      <c r="AE686" s="28"/>
      <c r="AF686" s="28"/>
      <c r="AG686" s="28"/>
      <c r="AH686" s="28"/>
      <c r="AI686" s="28"/>
      <c r="AJ686" s="28"/>
      <c r="AK686" s="28"/>
      <c r="AL686" s="28"/>
      <c r="AM686" s="28"/>
      <c r="AN686" s="28"/>
      <c r="AO686" s="28"/>
      <c r="AP686" s="28"/>
      <c r="AQ686" s="28"/>
      <c r="AR686" s="28"/>
      <c r="AS686" s="28"/>
      <c r="AT686" s="28"/>
      <c r="AW686" s="37">
        <v>30263.125</v>
      </c>
      <c r="AX686">
        <v>59</v>
      </c>
      <c r="AY686">
        <v>9</v>
      </c>
      <c r="AZ686">
        <v>48</v>
      </c>
      <c r="BA686">
        <v>5</v>
      </c>
    </row>
    <row r="687" spans="15:53" hidden="1">
      <c r="O687" s="28"/>
      <c r="P687" s="28"/>
      <c r="Q687" s="28"/>
      <c r="R687" s="28"/>
      <c r="S687" s="28"/>
      <c r="T687" s="28"/>
      <c r="U687" s="28"/>
      <c r="V687" s="28"/>
      <c r="W687" s="28"/>
      <c r="X687" s="28"/>
      <c r="Y687" s="28"/>
      <c r="Z687" s="28"/>
      <c r="AA687" s="28"/>
      <c r="AB687" s="28"/>
      <c r="AC687" s="28"/>
      <c r="AD687" s="28"/>
      <c r="AE687" s="28"/>
      <c r="AF687" s="28"/>
      <c r="AG687" s="28"/>
      <c r="AH687" s="28"/>
      <c r="AI687" s="28"/>
      <c r="AJ687" s="28"/>
      <c r="AK687" s="28"/>
      <c r="AL687" s="28"/>
      <c r="AM687" s="28"/>
      <c r="AN687" s="28"/>
      <c r="AO687" s="28"/>
      <c r="AP687" s="28"/>
      <c r="AQ687" s="28"/>
      <c r="AR687" s="28"/>
      <c r="AS687" s="28"/>
      <c r="AT687" s="28"/>
      <c r="AW687" s="37">
        <v>30292.833333333332</v>
      </c>
      <c r="AX687">
        <v>59</v>
      </c>
      <c r="AY687">
        <v>9</v>
      </c>
      <c r="AZ687">
        <v>49</v>
      </c>
      <c r="BA687">
        <v>4</v>
      </c>
    </row>
    <row r="688" spans="15:53" hidden="1">
      <c r="O688" s="28"/>
      <c r="P688" s="28"/>
      <c r="Q688" s="28"/>
      <c r="R688" s="28"/>
      <c r="S688" s="28"/>
      <c r="T688" s="28"/>
      <c r="U688" s="28"/>
      <c r="V688" s="28"/>
      <c r="W688" s="28"/>
      <c r="X688" s="28"/>
      <c r="Y688" s="28"/>
      <c r="Z688" s="28"/>
      <c r="AA688" s="28"/>
      <c r="AB688" s="28"/>
      <c r="AC688" s="28"/>
      <c r="AD688" s="28"/>
      <c r="AE688" s="28"/>
      <c r="AF688" s="28"/>
      <c r="AG688" s="28"/>
      <c r="AH688" s="28"/>
      <c r="AI688" s="28"/>
      <c r="AJ688" s="28"/>
      <c r="AK688" s="28"/>
      <c r="AL688" s="28"/>
      <c r="AM688" s="28"/>
      <c r="AN688" s="28"/>
      <c r="AO688" s="28"/>
      <c r="AP688" s="28"/>
      <c r="AQ688" s="28"/>
      <c r="AR688" s="28"/>
      <c r="AS688" s="28"/>
      <c r="AT688" s="28"/>
      <c r="AW688" s="37">
        <v>30322.291666666668</v>
      </c>
      <c r="AX688">
        <v>59</v>
      </c>
      <c r="AY688">
        <v>9</v>
      </c>
      <c r="AZ688">
        <v>50</v>
      </c>
      <c r="BA688">
        <v>3</v>
      </c>
    </row>
    <row r="689" spans="15:53" hidden="1">
      <c r="O689" s="28"/>
      <c r="P689" s="28"/>
      <c r="Q689" s="28"/>
      <c r="R689" s="28"/>
      <c r="S689" s="28"/>
      <c r="T689" s="28"/>
      <c r="U689" s="28"/>
      <c r="V689" s="28"/>
      <c r="W689" s="28"/>
      <c r="X689" s="28"/>
      <c r="Y689" s="28"/>
      <c r="Z689" s="28"/>
      <c r="AA689" s="28"/>
      <c r="AB689" s="28"/>
      <c r="AC689" s="28"/>
      <c r="AD689" s="28"/>
      <c r="AE689" s="28"/>
      <c r="AF689" s="28"/>
      <c r="AG689" s="28"/>
      <c r="AH689" s="28"/>
      <c r="AI689" s="28"/>
      <c r="AJ689" s="28"/>
      <c r="AK689" s="28"/>
      <c r="AL689" s="28"/>
      <c r="AM689" s="28"/>
      <c r="AN689" s="28"/>
      <c r="AO689" s="28"/>
      <c r="AP689" s="28"/>
      <c r="AQ689" s="28"/>
      <c r="AR689" s="28"/>
      <c r="AS689" s="28"/>
      <c r="AT689" s="28"/>
      <c r="AW689" s="37">
        <v>30351.791666666668</v>
      </c>
      <c r="AX689">
        <v>60</v>
      </c>
      <c r="AY689">
        <v>8</v>
      </c>
      <c r="AZ689">
        <v>51</v>
      </c>
      <c r="BA689">
        <v>2</v>
      </c>
    </row>
    <row r="690" spans="15:53" hidden="1">
      <c r="O690" s="28"/>
      <c r="P690" s="28"/>
      <c r="Q690" s="28"/>
      <c r="R690" s="28"/>
      <c r="S690" s="28"/>
      <c r="T690" s="28"/>
      <c r="U690" s="28"/>
      <c r="V690" s="28"/>
      <c r="W690" s="28"/>
      <c r="X690" s="28"/>
      <c r="Y690" s="28"/>
      <c r="Z690" s="28"/>
      <c r="AA690" s="28"/>
      <c r="AB690" s="28"/>
      <c r="AC690" s="28"/>
      <c r="AD690" s="28"/>
      <c r="AE690" s="28"/>
      <c r="AF690" s="28"/>
      <c r="AG690" s="28"/>
      <c r="AH690" s="28"/>
      <c r="AI690" s="28"/>
      <c r="AJ690" s="28"/>
      <c r="AK690" s="28"/>
      <c r="AL690" s="28"/>
      <c r="AM690" s="28"/>
      <c r="AN690" s="28"/>
      <c r="AO690" s="28"/>
      <c r="AP690" s="28"/>
      <c r="AQ690" s="28"/>
      <c r="AR690" s="28"/>
      <c r="AS690" s="28"/>
      <c r="AT690" s="28"/>
      <c r="AW690" s="37">
        <v>30381.541666666668</v>
      </c>
      <c r="AX690">
        <v>60</v>
      </c>
      <c r="AY690">
        <v>8</v>
      </c>
      <c r="AZ690">
        <v>52</v>
      </c>
      <c r="BA690">
        <v>1</v>
      </c>
    </row>
    <row r="691" spans="15:53" hidden="1">
      <c r="O691" s="28"/>
      <c r="P691" s="28"/>
      <c r="Q691" s="28"/>
      <c r="R691" s="28"/>
      <c r="S691" s="28"/>
      <c r="T691" s="28"/>
      <c r="U691" s="28"/>
      <c r="V691" s="28"/>
      <c r="W691" s="28"/>
      <c r="X691" s="28"/>
      <c r="Y691" s="28"/>
      <c r="Z691" s="28"/>
      <c r="AA691" s="28"/>
      <c r="AB691" s="28"/>
      <c r="AC691" s="28"/>
      <c r="AD691" s="28"/>
      <c r="AE691" s="28"/>
      <c r="AF691" s="28"/>
      <c r="AG691" s="28"/>
      <c r="AH691" s="28"/>
      <c r="AI691" s="28"/>
      <c r="AJ691" s="28"/>
      <c r="AK691" s="28"/>
      <c r="AL691" s="28"/>
      <c r="AM691" s="28"/>
      <c r="AN691" s="28"/>
      <c r="AO691" s="28"/>
      <c r="AP691" s="28"/>
      <c r="AQ691" s="28"/>
      <c r="AR691" s="28"/>
      <c r="AS691" s="28"/>
      <c r="AT691" s="28"/>
      <c r="AW691" s="37">
        <v>30411.75</v>
      </c>
      <c r="AX691">
        <v>60</v>
      </c>
      <c r="AY691">
        <v>8</v>
      </c>
      <c r="AZ691">
        <v>53</v>
      </c>
      <c r="BA691">
        <v>9</v>
      </c>
    </row>
    <row r="692" spans="15:53" hidden="1">
      <c r="O692" s="28"/>
      <c r="P692" s="28"/>
      <c r="Q692" s="28"/>
      <c r="R692" s="28"/>
      <c r="S692" s="28"/>
      <c r="T692" s="28"/>
      <c r="U692" s="28"/>
      <c r="V692" s="28"/>
      <c r="W692" s="28"/>
      <c r="X692" s="28"/>
      <c r="Y692" s="28"/>
      <c r="Z692" s="28"/>
      <c r="AA692" s="28"/>
      <c r="AB692" s="28"/>
      <c r="AC692" s="28"/>
      <c r="AD692" s="28"/>
      <c r="AE692" s="28"/>
      <c r="AF692" s="28"/>
      <c r="AG692" s="28"/>
      <c r="AH692" s="28"/>
      <c r="AI692" s="28"/>
      <c r="AJ692" s="28"/>
      <c r="AK692" s="28"/>
      <c r="AL692" s="28"/>
      <c r="AM692" s="28"/>
      <c r="AN692" s="28"/>
      <c r="AO692" s="28"/>
      <c r="AP692" s="28"/>
      <c r="AQ692" s="28"/>
      <c r="AR692" s="28"/>
      <c r="AS692" s="28"/>
      <c r="AT692" s="28"/>
      <c r="AW692" s="37">
        <v>30442.458333333332</v>
      </c>
      <c r="AX692">
        <v>60</v>
      </c>
      <c r="AY692">
        <v>8</v>
      </c>
      <c r="AZ692">
        <v>54</v>
      </c>
      <c r="BA692">
        <v>8</v>
      </c>
    </row>
    <row r="693" spans="15:53" hidden="1">
      <c r="O693" s="28"/>
      <c r="P693" s="28"/>
      <c r="Q693" s="28"/>
      <c r="R693" s="28"/>
      <c r="S693" s="28"/>
      <c r="T693" s="28"/>
      <c r="U693" s="28"/>
      <c r="V693" s="28"/>
      <c r="W693" s="28"/>
      <c r="X693" s="28"/>
      <c r="Y693" s="28"/>
      <c r="Z693" s="28"/>
      <c r="AA693" s="28"/>
      <c r="AB693" s="28"/>
      <c r="AC693" s="28"/>
      <c r="AD693" s="28"/>
      <c r="AE693" s="28"/>
      <c r="AF693" s="28"/>
      <c r="AG693" s="28"/>
      <c r="AH693" s="28"/>
      <c r="AI693" s="28"/>
      <c r="AJ693" s="28"/>
      <c r="AK693" s="28"/>
      <c r="AL693" s="28"/>
      <c r="AM693" s="28"/>
      <c r="AN693" s="28"/>
      <c r="AO693" s="28"/>
      <c r="AP693" s="28"/>
      <c r="AQ693" s="28"/>
      <c r="AR693" s="28"/>
      <c r="AS693" s="28"/>
      <c r="AT693" s="28"/>
      <c r="AW693" s="37">
        <v>30473.625</v>
      </c>
      <c r="AX693">
        <v>60</v>
      </c>
      <c r="AY693">
        <v>8</v>
      </c>
      <c r="AZ693">
        <v>55</v>
      </c>
      <c r="BA693">
        <v>7</v>
      </c>
    </row>
    <row r="694" spans="15:53" hidden="1">
      <c r="O694" s="28"/>
      <c r="P694" s="28"/>
      <c r="Q694" s="28"/>
      <c r="R694" s="28"/>
      <c r="S694" s="28"/>
      <c r="T694" s="28"/>
      <c r="U694" s="28"/>
      <c r="V694" s="28"/>
      <c r="W694" s="28"/>
      <c r="X694" s="28"/>
      <c r="Y694" s="28"/>
      <c r="Z694" s="28"/>
      <c r="AA694" s="28"/>
      <c r="AB694" s="28"/>
      <c r="AC694" s="28"/>
      <c r="AD694" s="28"/>
      <c r="AE694" s="28"/>
      <c r="AF694" s="28"/>
      <c r="AG694" s="28"/>
      <c r="AH694" s="28"/>
      <c r="AI694" s="28"/>
      <c r="AJ694" s="28"/>
      <c r="AK694" s="28"/>
      <c r="AL694" s="28"/>
      <c r="AM694" s="28"/>
      <c r="AN694" s="28"/>
      <c r="AO694" s="28"/>
      <c r="AP694" s="28"/>
      <c r="AQ694" s="28"/>
      <c r="AR694" s="28"/>
      <c r="AS694" s="28"/>
      <c r="AT694" s="28"/>
      <c r="AW694" s="37">
        <v>30505.083333333332</v>
      </c>
      <c r="AX694">
        <v>60</v>
      </c>
      <c r="AY694">
        <v>8</v>
      </c>
      <c r="AZ694">
        <v>56</v>
      </c>
      <c r="BA694">
        <v>6</v>
      </c>
    </row>
    <row r="695" spans="15:53" hidden="1">
      <c r="O695" s="28"/>
      <c r="P695" s="28"/>
      <c r="Q695" s="28"/>
      <c r="R695" s="28"/>
      <c r="S695" s="28"/>
      <c r="T695" s="28"/>
      <c r="U695" s="28"/>
      <c r="V695" s="28"/>
      <c r="W695" s="28"/>
      <c r="X695" s="28"/>
      <c r="Y695" s="28"/>
      <c r="Z695" s="28"/>
      <c r="AA695" s="28"/>
      <c r="AB695" s="28"/>
      <c r="AC695" s="28"/>
      <c r="AD695" s="28"/>
      <c r="AE695" s="28"/>
      <c r="AF695" s="28"/>
      <c r="AG695" s="28"/>
      <c r="AH695" s="28"/>
      <c r="AI695" s="28"/>
      <c r="AJ695" s="28"/>
      <c r="AK695" s="28"/>
      <c r="AL695" s="28"/>
      <c r="AM695" s="28"/>
      <c r="AN695" s="28"/>
      <c r="AO695" s="28"/>
      <c r="AP695" s="28"/>
      <c r="AQ695" s="28"/>
      <c r="AR695" s="28"/>
      <c r="AS695" s="28"/>
      <c r="AT695" s="28"/>
      <c r="AW695" s="37">
        <v>30536.458333333332</v>
      </c>
      <c r="AX695">
        <v>60</v>
      </c>
      <c r="AY695">
        <v>8</v>
      </c>
      <c r="AZ695">
        <v>57</v>
      </c>
      <c r="BA695">
        <v>5</v>
      </c>
    </row>
    <row r="696" spans="15:53" hidden="1">
      <c r="O696" s="28"/>
      <c r="P696" s="28"/>
      <c r="Q696" s="28"/>
      <c r="R696" s="28"/>
      <c r="S696" s="28"/>
      <c r="T696" s="28"/>
      <c r="U696" s="28"/>
      <c r="V696" s="28"/>
      <c r="W696" s="28"/>
      <c r="X696" s="28"/>
      <c r="Y696" s="28"/>
      <c r="Z696" s="28"/>
      <c r="AA696" s="28"/>
      <c r="AB696" s="28"/>
      <c r="AC696" s="28"/>
      <c r="AD696" s="28"/>
      <c r="AE696" s="28"/>
      <c r="AF696" s="28"/>
      <c r="AG696" s="28"/>
      <c r="AH696" s="28"/>
      <c r="AI696" s="28"/>
      <c r="AJ696" s="28"/>
      <c r="AK696" s="28"/>
      <c r="AL696" s="28"/>
      <c r="AM696" s="28"/>
      <c r="AN696" s="28"/>
      <c r="AO696" s="28"/>
      <c r="AP696" s="28"/>
      <c r="AQ696" s="28"/>
      <c r="AR696" s="28"/>
      <c r="AS696" s="28"/>
      <c r="AT696" s="28"/>
      <c r="AW696" s="37">
        <v>30567.583333333332</v>
      </c>
      <c r="AX696">
        <v>60</v>
      </c>
      <c r="AY696">
        <v>8</v>
      </c>
      <c r="AZ696">
        <v>58</v>
      </c>
      <c r="BA696">
        <v>4</v>
      </c>
    </row>
    <row r="697" spans="15:53" hidden="1">
      <c r="O697" s="28"/>
      <c r="P697" s="28"/>
      <c r="Q697" s="28"/>
      <c r="R697" s="28"/>
      <c r="S697" s="28"/>
      <c r="T697" s="28"/>
      <c r="U697" s="28"/>
      <c r="V697" s="28"/>
      <c r="W697" s="28"/>
      <c r="X697" s="28"/>
      <c r="Y697" s="28"/>
      <c r="Z697" s="28"/>
      <c r="AA697" s="28"/>
      <c r="AB697" s="28"/>
      <c r="AC697" s="28"/>
      <c r="AD697" s="28"/>
      <c r="AE697" s="28"/>
      <c r="AF697" s="28"/>
      <c r="AG697" s="28"/>
      <c r="AH697" s="28"/>
      <c r="AI697" s="28"/>
      <c r="AJ697" s="28"/>
      <c r="AK697" s="28"/>
      <c r="AL697" s="28"/>
      <c r="AM697" s="28"/>
      <c r="AN697" s="28"/>
      <c r="AO697" s="28"/>
      <c r="AP697" s="28"/>
      <c r="AQ697" s="28"/>
      <c r="AR697" s="28"/>
      <c r="AS697" s="28"/>
      <c r="AT697" s="28"/>
      <c r="AW697" s="37">
        <v>30598.25</v>
      </c>
      <c r="AX697">
        <v>60</v>
      </c>
      <c r="AY697">
        <v>8</v>
      </c>
      <c r="AZ697">
        <v>59</v>
      </c>
      <c r="BA697">
        <v>3</v>
      </c>
    </row>
    <row r="698" spans="15:53" hidden="1">
      <c r="O698" s="28"/>
      <c r="P698" s="28"/>
      <c r="Q698" s="28"/>
      <c r="R698" s="28"/>
      <c r="S698" s="28"/>
      <c r="T698" s="28"/>
      <c r="U698" s="28"/>
      <c r="V698" s="28"/>
      <c r="W698" s="28"/>
      <c r="X698" s="28"/>
      <c r="Y698" s="28"/>
      <c r="Z698" s="28"/>
      <c r="AA698" s="28"/>
      <c r="AB698" s="28"/>
      <c r="AC698" s="28"/>
      <c r="AD698" s="28"/>
      <c r="AE698" s="28"/>
      <c r="AF698" s="28"/>
      <c r="AG698" s="28"/>
      <c r="AH698" s="28"/>
      <c r="AI698" s="28"/>
      <c r="AJ698" s="28"/>
      <c r="AK698" s="28"/>
      <c r="AL698" s="28"/>
      <c r="AM698" s="28"/>
      <c r="AN698" s="28"/>
      <c r="AO698" s="28"/>
      <c r="AP698" s="28"/>
      <c r="AQ698" s="28"/>
      <c r="AR698" s="28"/>
      <c r="AS698" s="28"/>
      <c r="AT698" s="28"/>
      <c r="AW698" s="37">
        <v>30628.375</v>
      </c>
      <c r="AX698">
        <v>60</v>
      </c>
      <c r="AY698">
        <v>8</v>
      </c>
      <c r="AZ698">
        <v>60</v>
      </c>
      <c r="BA698">
        <v>2</v>
      </c>
    </row>
    <row r="699" spans="15:53" hidden="1">
      <c r="O699" s="28"/>
      <c r="P699" s="28"/>
      <c r="Q699" s="28"/>
      <c r="R699" s="28"/>
      <c r="S699" s="28"/>
      <c r="T699" s="28"/>
      <c r="U699" s="28"/>
      <c r="V699" s="28"/>
      <c r="W699" s="28"/>
      <c r="X699" s="28"/>
      <c r="Y699" s="28"/>
      <c r="Z699" s="28"/>
      <c r="AA699" s="28"/>
      <c r="AB699" s="28"/>
      <c r="AC699" s="28"/>
      <c r="AD699" s="28"/>
      <c r="AE699" s="28"/>
      <c r="AF699" s="28"/>
      <c r="AG699" s="28"/>
      <c r="AH699" s="28"/>
      <c r="AI699" s="28"/>
      <c r="AJ699" s="28"/>
      <c r="AK699" s="28"/>
      <c r="AL699" s="28"/>
      <c r="AM699" s="28"/>
      <c r="AN699" s="28"/>
      <c r="AO699" s="28"/>
      <c r="AP699" s="28"/>
      <c r="AQ699" s="28"/>
      <c r="AR699" s="28"/>
      <c r="AS699" s="28"/>
      <c r="AT699" s="28"/>
      <c r="AW699" s="37">
        <v>30658.083333333332</v>
      </c>
      <c r="AX699">
        <v>60</v>
      </c>
      <c r="AY699">
        <v>8</v>
      </c>
      <c r="AZ699">
        <v>1</v>
      </c>
      <c r="BA699">
        <v>1</v>
      </c>
    </row>
    <row r="700" spans="15:53" hidden="1">
      <c r="O700" s="28"/>
      <c r="P700" s="28"/>
      <c r="Q700" s="28"/>
      <c r="R700" s="28"/>
      <c r="S700" s="28"/>
      <c r="T700" s="28"/>
      <c r="U700" s="28"/>
      <c r="V700" s="28"/>
      <c r="W700" s="28"/>
      <c r="X700" s="28"/>
      <c r="Y700" s="28"/>
      <c r="Z700" s="28"/>
      <c r="AA700" s="28"/>
      <c r="AB700" s="28"/>
      <c r="AC700" s="28"/>
      <c r="AD700" s="28"/>
      <c r="AE700" s="28"/>
      <c r="AF700" s="28"/>
      <c r="AG700" s="28"/>
      <c r="AH700" s="28"/>
      <c r="AI700" s="28"/>
      <c r="AJ700" s="28"/>
      <c r="AK700" s="28"/>
      <c r="AL700" s="28"/>
      <c r="AM700" s="28"/>
      <c r="AN700" s="28"/>
      <c r="AO700" s="28"/>
      <c r="AP700" s="28"/>
      <c r="AQ700" s="28"/>
      <c r="AR700" s="28"/>
      <c r="AS700" s="28"/>
      <c r="AT700" s="28"/>
      <c r="AW700" s="37">
        <v>30687.541666666668</v>
      </c>
      <c r="AX700">
        <v>60</v>
      </c>
      <c r="AY700">
        <v>8</v>
      </c>
      <c r="AZ700">
        <v>2</v>
      </c>
      <c r="BA700">
        <v>9</v>
      </c>
    </row>
    <row r="701" spans="15:53" hidden="1">
      <c r="O701" s="28"/>
      <c r="P701" s="28"/>
      <c r="Q701" s="28"/>
      <c r="R701" s="28"/>
      <c r="S701" s="28"/>
      <c r="T701" s="28"/>
      <c r="U701" s="28"/>
      <c r="V701" s="28"/>
      <c r="W701" s="28"/>
      <c r="X701" s="28"/>
      <c r="Y701" s="28"/>
      <c r="Z701" s="28"/>
      <c r="AA701" s="28"/>
      <c r="AB701" s="28"/>
      <c r="AC701" s="28"/>
      <c r="AD701" s="28"/>
      <c r="AE701" s="28"/>
      <c r="AF701" s="28"/>
      <c r="AG701" s="28"/>
      <c r="AH701" s="28"/>
      <c r="AI701" s="28"/>
      <c r="AJ701" s="28"/>
      <c r="AK701" s="28"/>
      <c r="AL701" s="28"/>
      <c r="AM701" s="28"/>
      <c r="AN701" s="28"/>
      <c r="AO701" s="28"/>
      <c r="AP701" s="28"/>
      <c r="AQ701" s="28"/>
      <c r="AR701" s="28"/>
      <c r="AS701" s="28"/>
      <c r="AT701" s="28"/>
      <c r="AW701" s="37">
        <v>30717</v>
      </c>
      <c r="AX701">
        <v>1</v>
      </c>
      <c r="AY701">
        <v>7</v>
      </c>
      <c r="AZ701">
        <v>3</v>
      </c>
      <c r="BA701">
        <v>8</v>
      </c>
    </row>
    <row r="702" spans="15:53" hidden="1">
      <c r="O702" s="28"/>
      <c r="P702" s="28"/>
      <c r="Q702" s="28"/>
      <c r="R702" s="28"/>
      <c r="S702" s="28"/>
      <c r="T702" s="28"/>
      <c r="U702" s="28"/>
      <c r="V702" s="28"/>
      <c r="W702" s="28"/>
      <c r="X702" s="28"/>
      <c r="Y702" s="28"/>
      <c r="Z702" s="28"/>
      <c r="AA702" s="28"/>
      <c r="AB702" s="28"/>
      <c r="AC702" s="28"/>
      <c r="AD702" s="28"/>
      <c r="AE702" s="28"/>
      <c r="AF702" s="28"/>
      <c r="AG702" s="28"/>
      <c r="AH702" s="28"/>
      <c r="AI702" s="28"/>
      <c r="AJ702" s="28"/>
      <c r="AK702" s="28"/>
      <c r="AL702" s="28"/>
      <c r="AM702" s="28"/>
      <c r="AN702" s="28"/>
      <c r="AO702" s="28"/>
      <c r="AP702" s="28"/>
      <c r="AQ702" s="28"/>
      <c r="AR702" s="28"/>
      <c r="AS702" s="28"/>
      <c r="AT702" s="28"/>
      <c r="AW702" s="37">
        <v>30746.75</v>
      </c>
      <c r="AX702">
        <v>1</v>
      </c>
      <c r="AY702">
        <v>7</v>
      </c>
      <c r="AZ702">
        <v>4</v>
      </c>
      <c r="BA702">
        <v>7</v>
      </c>
    </row>
    <row r="703" spans="15:53" hidden="1">
      <c r="O703" s="28"/>
      <c r="P703" s="28"/>
      <c r="Q703" s="28"/>
      <c r="R703" s="28"/>
      <c r="S703" s="28"/>
      <c r="T703" s="28"/>
      <c r="U703" s="28"/>
      <c r="V703" s="28"/>
      <c r="W703" s="28"/>
      <c r="X703" s="28"/>
      <c r="Y703" s="28"/>
      <c r="Z703" s="28"/>
      <c r="AA703" s="28"/>
      <c r="AB703" s="28"/>
      <c r="AC703" s="28"/>
      <c r="AD703" s="28"/>
      <c r="AE703" s="28"/>
      <c r="AF703" s="28"/>
      <c r="AG703" s="28"/>
      <c r="AH703" s="28"/>
      <c r="AI703" s="28"/>
      <c r="AJ703" s="28"/>
      <c r="AK703" s="28"/>
      <c r="AL703" s="28"/>
      <c r="AM703" s="28"/>
      <c r="AN703" s="28"/>
      <c r="AO703" s="28"/>
      <c r="AP703" s="28"/>
      <c r="AQ703" s="28"/>
      <c r="AR703" s="28"/>
      <c r="AS703" s="28"/>
      <c r="AT703" s="28"/>
      <c r="AW703" s="37">
        <v>30776.958333333332</v>
      </c>
      <c r="AX703">
        <v>1</v>
      </c>
      <c r="AY703">
        <v>7</v>
      </c>
      <c r="AZ703">
        <v>5</v>
      </c>
      <c r="BA703">
        <v>6</v>
      </c>
    </row>
    <row r="704" spans="15:53" hidden="1">
      <c r="O704" s="28"/>
      <c r="P704" s="28"/>
      <c r="Q704" s="28"/>
      <c r="R704" s="28"/>
      <c r="S704" s="28"/>
      <c r="T704" s="28"/>
      <c r="U704" s="28"/>
      <c r="V704" s="28"/>
      <c r="W704" s="28"/>
      <c r="X704" s="28"/>
      <c r="Y704" s="28"/>
      <c r="Z704" s="28"/>
      <c r="AA704" s="28"/>
      <c r="AB704" s="28"/>
      <c r="AC704" s="28"/>
      <c r="AD704" s="28"/>
      <c r="AE704" s="28"/>
      <c r="AF704" s="28"/>
      <c r="AG704" s="28"/>
      <c r="AH704" s="28"/>
      <c r="AI704" s="28"/>
      <c r="AJ704" s="28"/>
      <c r="AK704" s="28"/>
      <c r="AL704" s="28"/>
      <c r="AM704" s="28"/>
      <c r="AN704" s="28"/>
      <c r="AO704" s="28"/>
      <c r="AP704" s="28"/>
      <c r="AQ704" s="28"/>
      <c r="AR704" s="28"/>
      <c r="AS704" s="28"/>
      <c r="AT704" s="28"/>
      <c r="AW704" s="37">
        <v>30807.708333333332</v>
      </c>
      <c r="AX704">
        <v>1</v>
      </c>
      <c r="AY704">
        <v>7</v>
      </c>
      <c r="AZ704">
        <v>6</v>
      </c>
      <c r="BA704">
        <v>5</v>
      </c>
    </row>
    <row r="705" spans="15:53" hidden="1">
      <c r="O705" s="28"/>
      <c r="P705" s="28"/>
      <c r="Q705" s="28"/>
      <c r="R705" s="28"/>
      <c r="S705" s="28"/>
      <c r="T705" s="28"/>
      <c r="U705" s="28"/>
      <c r="V705" s="28"/>
      <c r="W705" s="28"/>
      <c r="X705" s="28"/>
      <c r="Y705" s="28"/>
      <c r="Z705" s="28"/>
      <c r="AA705" s="28"/>
      <c r="AB705" s="28"/>
      <c r="AC705" s="28"/>
      <c r="AD705" s="28"/>
      <c r="AE705" s="28"/>
      <c r="AF705" s="28"/>
      <c r="AG705" s="28"/>
      <c r="AH705" s="28"/>
      <c r="AI705" s="28"/>
      <c r="AJ705" s="28"/>
      <c r="AK705" s="28"/>
      <c r="AL705" s="28"/>
      <c r="AM705" s="28"/>
      <c r="AN705" s="28"/>
      <c r="AO705" s="28"/>
      <c r="AP705" s="28"/>
      <c r="AQ705" s="28"/>
      <c r="AR705" s="28"/>
      <c r="AS705" s="28"/>
      <c r="AT705" s="28"/>
      <c r="AW705" s="37">
        <v>30838.875</v>
      </c>
      <c r="AX705">
        <v>1</v>
      </c>
      <c r="AY705">
        <v>7</v>
      </c>
      <c r="AZ705">
        <v>7</v>
      </c>
      <c r="BA705">
        <v>4</v>
      </c>
    </row>
    <row r="706" spans="15:53" hidden="1">
      <c r="O706" s="28"/>
      <c r="P706" s="28"/>
      <c r="Q706" s="28"/>
      <c r="R706" s="28"/>
      <c r="S706" s="28"/>
      <c r="T706" s="28"/>
      <c r="U706" s="28"/>
      <c r="V706" s="28"/>
      <c r="W706" s="28"/>
      <c r="X706" s="28"/>
      <c r="Y706" s="28"/>
      <c r="Z706" s="28"/>
      <c r="AA706" s="28"/>
      <c r="AB706" s="28"/>
      <c r="AC706" s="28"/>
      <c r="AD706" s="28"/>
      <c r="AE706" s="28"/>
      <c r="AF706" s="28"/>
      <c r="AG706" s="28"/>
      <c r="AH706" s="28"/>
      <c r="AI706" s="28"/>
      <c r="AJ706" s="28"/>
      <c r="AK706" s="28"/>
      <c r="AL706" s="28"/>
      <c r="AM706" s="28"/>
      <c r="AN706" s="28"/>
      <c r="AO706" s="28"/>
      <c r="AP706" s="28"/>
      <c r="AQ706" s="28"/>
      <c r="AR706" s="28"/>
      <c r="AS706" s="28"/>
      <c r="AT706" s="28"/>
      <c r="AW706" s="37">
        <v>30870.291666666668</v>
      </c>
      <c r="AX706">
        <v>1</v>
      </c>
      <c r="AY706">
        <v>7</v>
      </c>
      <c r="AZ706">
        <v>8</v>
      </c>
      <c r="BA706">
        <v>3</v>
      </c>
    </row>
    <row r="707" spans="15:53" hidden="1">
      <c r="O707" s="28"/>
      <c r="P707" s="28"/>
      <c r="Q707" s="28"/>
      <c r="R707" s="28"/>
      <c r="S707" s="28"/>
      <c r="T707" s="28"/>
      <c r="U707" s="28"/>
      <c r="V707" s="28"/>
      <c r="W707" s="28"/>
      <c r="X707" s="28"/>
      <c r="Y707" s="28"/>
      <c r="Z707" s="28"/>
      <c r="AA707" s="28"/>
      <c r="AB707" s="28"/>
      <c r="AC707" s="28"/>
      <c r="AD707" s="28"/>
      <c r="AE707" s="28"/>
      <c r="AF707" s="28"/>
      <c r="AG707" s="28"/>
      <c r="AH707" s="28"/>
      <c r="AI707" s="28"/>
      <c r="AJ707" s="28"/>
      <c r="AK707" s="28"/>
      <c r="AL707" s="28"/>
      <c r="AM707" s="28"/>
      <c r="AN707" s="28"/>
      <c r="AO707" s="28"/>
      <c r="AP707" s="28"/>
      <c r="AQ707" s="28"/>
      <c r="AR707" s="28"/>
      <c r="AS707" s="28"/>
      <c r="AT707" s="28"/>
      <c r="AW707" s="37">
        <v>30901.708333333332</v>
      </c>
      <c r="AX707">
        <v>1</v>
      </c>
      <c r="AY707">
        <v>7</v>
      </c>
      <c r="AZ707">
        <v>9</v>
      </c>
      <c r="BA707">
        <v>2</v>
      </c>
    </row>
    <row r="708" spans="15:53" hidden="1">
      <c r="O708" s="28"/>
      <c r="P708" s="28"/>
      <c r="Q708" s="28"/>
      <c r="R708" s="28"/>
      <c r="S708" s="28"/>
      <c r="T708" s="28"/>
      <c r="U708" s="28"/>
      <c r="V708" s="28"/>
      <c r="W708" s="28"/>
      <c r="X708" s="28"/>
      <c r="Y708" s="28"/>
      <c r="Z708" s="28"/>
      <c r="AA708" s="28"/>
      <c r="AB708" s="28"/>
      <c r="AC708" s="28"/>
      <c r="AD708" s="28"/>
      <c r="AE708" s="28"/>
      <c r="AF708" s="28"/>
      <c r="AG708" s="28"/>
      <c r="AH708" s="28"/>
      <c r="AI708" s="28"/>
      <c r="AJ708" s="28"/>
      <c r="AK708" s="28"/>
      <c r="AL708" s="28"/>
      <c r="AM708" s="28"/>
      <c r="AN708" s="28"/>
      <c r="AO708" s="28"/>
      <c r="AP708" s="28"/>
      <c r="AQ708" s="28"/>
      <c r="AR708" s="28"/>
      <c r="AS708" s="28"/>
      <c r="AT708" s="28"/>
      <c r="AW708" s="37">
        <v>30932.833333333332</v>
      </c>
      <c r="AX708">
        <v>1</v>
      </c>
      <c r="AY708">
        <v>7</v>
      </c>
      <c r="AZ708">
        <v>10</v>
      </c>
      <c r="BA708">
        <v>1</v>
      </c>
    </row>
    <row r="709" spans="15:53" hidden="1">
      <c r="O709" s="28"/>
      <c r="P709" s="28"/>
      <c r="Q709" s="28"/>
      <c r="R709" s="28"/>
      <c r="S709" s="28"/>
      <c r="T709" s="28"/>
      <c r="U709" s="28"/>
      <c r="V709" s="28"/>
      <c r="W709" s="28"/>
      <c r="X709" s="28"/>
      <c r="Y709" s="28"/>
      <c r="Z709" s="28"/>
      <c r="AA709" s="28"/>
      <c r="AB709" s="28"/>
      <c r="AC709" s="28"/>
      <c r="AD709" s="28"/>
      <c r="AE709" s="28"/>
      <c r="AF709" s="28"/>
      <c r="AG709" s="28"/>
      <c r="AH709" s="28"/>
      <c r="AI709" s="28"/>
      <c r="AJ709" s="28"/>
      <c r="AK709" s="28"/>
      <c r="AL709" s="28"/>
      <c r="AM709" s="28"/>
      <c r="AN709" s="28"/>
      <c r="AO709" s="28"/>
      <c r="AP709" s="28"/>
      <c r="AQ709" s="28"/>
      <c r="AR709" s="28"/>
      <c r="AS709" s="28"/>
      <c r="AT709" s="28"/>
      <c r="AW709" s="37">
        <v>30963.5</v>
      </c>
      <c r="AX709">
        <v>1</v>
      </c>
      <c r="AY709">
        <v>7</v>
      </c>
      <c r="AZ709">
        <v>11</v>
      </c>
      <c r="BA709">
        <v>9</v>
      </c>
    </row>
    <row r="710" spans="15:53" hidden="1">
      <c r="O710" s="28"/>
      <c r="P710" s="28"/>
      <c r="Q710" s="28"/>
      <c r="R710" s="28"/>
      <c r="S710" s="28"/>
      <c r="T710" s="28"/>
      <c r="U710" s="28"/>
      <c r="V710" s="28"/>
      <c r="W710" s="28"/>
      <c r="X710" s="28"/>
      <c r="Y710" s="28"/>
      <c r="Z710" s="28"/>
      <c r="AA710" s="28"/>
      <c r="AB710" s="28"/>
      <c r="AC710" s="28"/>
      <c r="AD710" s="28"/>
      <c r="AE710" s="28"/>
      <c r="AF710" s="28"/>
      <c r="AG710" s="28"/>
      <c r="AH710" s="28"/>
      <c r="AI710" s="28"/>
      <c r="AJ710" s="28"/>
      <c r="AK710" s="28"/>
      <c r="AL710" s="28"/>
      <c r="AM710" s="28"/>
      <c r="AN710" s="28"/>
      <c r="AO710" s="28"/>
      <c r="AP710" s="28"/>
      <c r="AQ710" s="28"/>
      <c r="AR710" s="28"/>
      <c r="AS710" s="28"/>
      <c r="AT710" s="28"/>
      <c r="AW710" s="37">
        <v>30993.625</v>
      </c>
      <c r="AX710">
        <v>1</v>
      </c>
      <c r="AY710">
        <v>7</v>
      </c>
      <c r="AZ710">
        <v>12</v>
      </c>
      <c r="BA710">
        <v>8</v>
      </c>
    </row>
    <row r="711" spans="15:53" hidden="1">
      <c r="O711" s="28"/>
      <c r="P711" s="28"/>
      <c r="Q711" s="28"/>
      <c r="R711" s="28"/>
      <c r="S711" s="28"/>
      <c r="T711" s="28"/>
      <c r="U711" s="28"/>
      <c r="V711" s="28"/>
      <c r="W711" s="28"/>
      <c r="X711" s="28"/>
      <c r="Y711" s="28"/>
      <c r="Z711" s="28"/>
      <c r="AA711" s="28"/>
      <c r="AB711" s="28"/>
      <c r="AC711" s="28"/>
      <c r="AD711" s="28"/>
      <c r="AE711" s="28"/>
      <c r="AF711" s="28"/>
      <c r="AG711" s="28"/>
      <c r="AH711" s="28"/>
      <c r="AI711" s="28"/>
      <c r="AJ711" s="28"/>
      <c r="AK711" s="28"/>
      <c r="AL711" s="28"/>
      <c r="AM711" s="28"/>
      <c r="AN711" s="28"/>
      <c r="AO711" s="28"/>
      <c r="AP711" s="28"/>
      <c r="AQ711" s="28"/>
      <c r="AR711" s="28"/>
      <c r="AS711" s="28"/>
      <c r="AT711" s="28"/>
      <c r="AW711" s="37">
        <v>31023.291666666668</v>
      </c>
      <c r="AX711">
        <v>1</v>
      </c>
      <c r="AY711">
        <v>7</v>
      </c>
      <c r="AZ711">
        <v>13</v>
      </c>
      <c r="BA711">
        <v>7</v>
      </c>
    </row>
    <row r="712" spans="15:53" hidden="1">
      <c r="O712" s="28"/>
      <c r="P712" s="28"/>
      <c r="Q712" s="28"/>
      <c r="R712" s="28"/>
      <c r="S712" s="28"/>
      <c r="T712" s="28"/>
      <c r="U712" s="28"/>
      <c r="V712" s="28"/>
      <c r="W712" s="28"/>
      <c r="X712" s="28"/>
      <c r="Y712" s="28"/>
      <c r="Z712" s="28"/>
      <c r="AA712" s="28"/>
      <c r="AB712" s="28"/>
      <c r="AC712" s="28"/>
      <c r="AD712" s="28"/>
      <c r="AE712" s="28"/>
      <c r="AF712" s="28"/>
      <c r="AG712" s="28"/>
      <c r="AH712" s="28"/>
      <c r="AI712" s="28"/>
      <c r="AJ712" s="28"/>
      <c r="AK712" s="28"/>
      <c r="AL712" s="28"/>
      <c r="AM712" s="28"/>
      <c r="AN712" s="28"/>
      <c r="AO712" s="28"/>
      <c r="AP712" s="28"/>
      <c r="AQ712" s="28"/>
      <c r="AR712" s="28"/>
      <c r="AS712" s="28"/>
      <c r="AT712" s="28"/>
      <c r="AW712" s="37">
        <v>31052.791666666668</v>
      </c>
      <c r="AX712">
        <v>1</v>
      </c>
      <c r="AY712">
        <v>7</v>
      </c>
      <c r="AZ712">
        <v>14</v>
      </c>
      <c r="BA712">
        <v>6</v>
      </c>
    </row>
    <row r="713" spans="15:53" hidden="1">
      <c r="O713" s="28"/>
      <c r="P713" s="28"/>
      <c r="Q713" s="28"/>
      <c r="R713" s="28"/>
      <c r="S713" s="28"/>
      <c r="T713" s="28"/>
      <c r="U713" s="28"/>
      <c r="V713" s="28"/>
      <c r="W713" s="28"/>
      <c r="X713" s="28"/>
      <c r="Y713" s="28"/>
      <c r="Z713" s="28"/>
      <c r="AA713" s="28"/>
      <c r="AB713" s="28"/>
      <c r="AC713" s="28"/>
      <c r="AD713" s="28"/>
      <c r="AE713" s="28"/>
      <c r="AF713" s="28"/>
      <c r="AG713" s="28"/>
      <c r="AH713" s="28"/>
      <c r="AI713" s="28"/>
      <c r="AJ713" s="28"/>
      <c r="AK713" s="28"/>
      <c r="AL713" s="28"/>
      <c r="AM713" s="28"/>
      <c r="AN713" s="28"/>
      <c r="AO713" s="28"/>
      <c r="AP713" s="28"/>
      <c r="AQ713" s="28"/>
      <c r="AR713" s="28"/>
      <c r="AS713" s="28"/>
      <c r="AT713" s="28"/>
      <c r="AW713" s="37">
        <v>31082.25</v>
      </c>
      <c r="AX713">
        <v>2</v>
      </c>
      <c r="AY713">
        <v>6</v>
      </c>
      <c r="AZ713">
        <v>15</v>
      </c>
      <c r="BA713">
        <v>5</v>
      </c>
    </row>
    <row r="714" spans="15:53" hidden="1">
      <c r="O714" s="28"/>
      <c r="P714" s="28"/>
      <c r="Q714" s="28"/>
      <c r="R714" s="28"/>
      <c r="S714" s="28"/>
      <c r="T714" s="28"/>
      <c r="U714" s="28"/>
      <c r="V714" s="28"/>
      <c r="W714" s="28"/>
      <c r="X714" s="28"/>
      <c r="Y714" s="28"/>
      <c r="Z714" s="28"/>
      <c r="AA714" s="28"/>
      <c r="AB714" s="28"/>
      <c r="AC714" s="28"/>
      <c r="AD714" s="28"/>
      <c r="AE714" s="28"/>
      <c r="AF714" s="28"/>
      <c r="AG714" s="28"/>
      <c r="AH714" s="28"/>
      <c r="AI714" s="28"/>
      <c r="AJ714" s="28"/>
      <c r="AK714" s="28"/>
      <c r="AL714" s="28"/>
      <c r="AM714" s="28"/>
      <c r="AN714" s="28"/>
      <c r="AO714" s="28"/>
      <c r="AP714" s="28"/>
      <c r="AQ714" s="28"/>
      <c r="AR714" s="28"/>
      <c r="AS714" s="28"/>
      <c r="AT714" s="28"/>
      <c r="AW714" s="37">
        <v>31112</v>
      </c>
      <c r="AX714">
        <v>2</v>
      </c>
      <c r="AY714">
        <v>6</v>
      </c>
      <c r="AZ714">
        <v>16</v>
      </c>
      <c r="BA714">
        <v>4</v>
      </c>
    </row>
    <row r="715" spans="15:53" hidden="1">
      <c r="O715" s="28"/>
      <c r="P715" s="28"/>
      <c r="Q715" s="28"/>
      <c r="R715" s="28"/>
      <c r="S715" s="28"/>
      <c r="T715" s="28"/>
      <c r="U715" s="28"/>
      <c r="V715" s="28"/>
      <c r="W715" s="28"/>
      <c r="X715" s="28"/>
      <c r="Y715" s="28"/>
      <c r="Z715" s="28"/>
      <c r="AA715" s="28"/>
      <c r="AB715" s="28"/>
      <c r="AC715" s="28"/>
      <c r="AD715" s="28"/>
      <c r="AE715" s="28"/>
      <c r="AF715" s="28"/>
      <c r="AG715" s="28"/>
      <c r="AH715" s="28"/>
      <c r="AI715" s="28"/>
      <c r="AJ715" s="28"/>
      <c r="AK715" s="28"/>
      <c r="AL715" s="28"/>
      <c r="AM715" s="28"/>
      <c r="AN715" s="28"/>
      <c r="AO715" s="28"/>
      <c r="AP715" s="28"/>
      <c r="AQ715" s="28"/>
      <c r="AR715" s="28"/>
      <c r="AS715" s="28"/>
      <c r="AT715" s="28"/>
      <c r="AW715" s="37">
        <v>31142.208333333332</v>
      </c>
      <c r="AX715">
        <v>2</v>
      </c>
      <c r="AY715">
        <v>6</v>
      </c>
      <c r="AZ715">
        <v>17</v>
      </c>
      <c r="BA715">
        <v>3</v>
      </c>
    </row>
    <row r="716" spans="15:53" hidden="1">
      <c r="O716" s="28"/>
      <c r="P716" s="28"/>
      <c r="Q716" s="28"/>
      <c r="R716" s="28"/>
      <c r="S716" s="28"/>
      <c r="T716" s="28"/>
      <c r="U716" s="28"/>
      <c r="V716" s="28"/>
      <c r="W716" s="28"/>
      <c r="X716" s="28"/>
      <c r="Y716" s="28"/>
      <c r="Z716" s="28"/>
      <c r="AA716" s="28"/>
      <c r="AB716" s="28"/>
      <c r="AC716" s="28"/>
      <c r="AD716" s="28"/>
      <c r="AE716" s="28"/>
      <c r="AF716" s="28"/>
      <c r="AG716" s="28"/>
      <c r="AH716" s="28"/>
      <c r="AI716" s="28"/>
      <c r="AJ716" s="28"/>
      <c r="AK716" s="28"/>
      <c r="AL716" s="28"/>
      <c r="AM716" s="28"/>
      <c r="AN716" s="28"/>
      <c r="AO716" s="28"/>
      <c r="AP716" s="28"/>
      <c r="AQ716" s="28"/>
      <c r="AR716" s="28"/>
      <c r="AS716" s="28"/>
      <c r="AT716" s="28"/>
      <c r="AW716" s="37">
        <v>31172.958333333332</v>
      </c>
      <c r="AX716">
        <v>2</v>
      </c>
      <c r="AY716">
        <v>6</v>
      </c>
      <c r="AZ716">
        <v>18</v>
      </c>
      <c r="BA716">
        <v>2</v>
      </c>
    </row>
    <row r="717" spans="15:53" hidden="1">
      <c r="O717" s="28"/>
      <c r="P717" s="28"/>
      <c r="Q717" s="28"/>
      <c r="R717" s="28"/>
      <c r="S717" s="28"/>
      <c r="T717" s="28"/>
      <c r="U717" s="28"/>
      <c r="V717" s="28"/>
      <c r="W717" s="28"/>
      <c r="X717" s="28"/>
      <c r="Y717" s="28"/>
      <c r="Z717" s="28"/>
      <c r="AA717" s="28"/>
      <c r="AB717" s="28"/>
      <c r="AC717" s="28"/>
      <c r="AD717" s="28"/>
      <c r="AE717" s="28"/>
      <c r="AF717" s="28"/>
      <c r="AG717" s="28"/>
      <c r="AH717" s="28"/>
      <c r="AI717" s="28"/>
      <c r="AJ717" s="28"/>
      <c r="AK717" s="28"/>
      <c r="AL717" s="28"/>
      <c r="AM717" s="28"/>
      <c r="AN717" s="28"/>
      <c r="AO717" s="28"/>
      <c r="AP717" s="28"/>
      <c r="AQ717" s="28"/>
      <c r="AR717" s="28"/>
      <c r="AS717" s="28"/>
      <c r="AT717" s="28"/>
      <c r="AW717" s="37">
        <v>31204.125</v>
      </c>
      <c r="AX717">
        <v>2</v>
      </c>
      <c r="AY717">
        <v>6</v>
      </c>
      <c r="AZ717">
        <v>19</v>
      </c>
      <c r="BA717">
        <v>1</v>
      </c>
    </row>
    <row r="718" spans="15:53" hidden="1">
      <c r="O718" s="28"/>
      <c r="P718" s="28"/>
      <c r="Q718" s="28"/>
      <c r="R718" s="28"/>
      <c r="S718" s="28"/>
      <c r="T718" s="28"/>
      <c r="U718" s="28"/>
      <c r="V718" s="28"/>
      <c r="W718" s="28"/>
      <c r="X718" s="28"/>
      <c r="Y718" s="28"/>
      <c r="Z718" s="28"/>
      <c r="AA718" s="28"/>
      <c r="AB718" s="28"/>
      <c r="AC718" s="28"/>
      <c r="AD718" s="28"/>
      <c r="AE718" s="28"/>
      <c r="AF718" s="28"/>
      <c r="AG718" s="28"/>
      <c r="AH718" s="28"/>
      <c r="AI718" s="28"/>
      <c r="AJ718" s="28"/>
      <c r="AK718" s="28"/>
      <c r="AL718" s="28"/>
      <c r="AM718" s="28"/>
      <c r="AN718" s="28"/>
      <c r="AO718" s="28"/>
      <c r="AP718" s="28"/>
      <c r="AQ718" s="28"/>
      <c r="AR718" s="28"/>
      <c r="AS718" s="28"/>
      <c r="AT718" s="28"/>
      <c r="AW718" s="37">
        <v>31235.541666666668</v>
      </c>
      <c r="AX718">
        <v>2</v>
      </c>
      <c r="AY718">
        <v>6</v>
      </c>
      <c r="AZ718">
        <v>20</v>
      </c>
      <c r="BA718">
        <v>9</v>
      </c>
    </row>
    <row r="719" spans="15:53" hidden="1">
      <c r="O719" s="28"/>
      <c r="P719" s="28"/>
      <c r="Q719" s="28"/>
      <c r="R719" s="28"/>
      <c r="S719" s="28"/>
      <c r="T719" s="28"/>
      <c r="U719" s="28"/>
      <c r="V719" s="28"/>
      <c r="W719" s="28"/>
      <c r="X719" s="28"/>
      <c r="Y719" s="28"/>
      <c r="Z719" s="28"/>
      <c r="AA719" s="28"/>
      <c r="AB719" s="28"/>
      <c r="AC719" s="28"/>
      <c r="AD719" s="28"/>
      <c r="AE719" s="28"/>
      <c r="AF719" s="28"/>
      <c r="AG719" s="28"/>
      <c r="AH719" s="28"/>
      <c r="AI719" s="28"/>
      <c r="AJ719" s="28"/>
      <c r="AK719" s="28"/>
      <c r="AL719" s="28"/>
      <c r="AM719" s="28"/>
      <c r="AN719" s="28"/>
      <c r="AO719" s="28"/>
      <c r="AP719" s="28"/>
      <c r="AQ719" s="28"/>
      <c r="AR719" s="28"/>
      <c r="AS719" s="28"/>
      <c r="AT719" s="28"/>
      <c r="AW719" s="37">
        <v>31266.958333333332</v>
      </c>
      <c r="AX719">
        <v>2</v>
      </c>
      <c r="AY719">
        <v>6</v>
      </c>
      <c r="AZ719">
        <v>21</v>
      </c>
      <c r="BA719">
        <v>8</v>
      </c>
    </row>
    <row r="720" spans="15:53" hidden="1">
      <c r="O720" s="28"/>
      <c r="P720" s="28"/>
      <c r="Q720" s="28"/>
      <c r="R720" s="28"/>
      <c r="S720" s="28"/>
      <c r="T720" s="28"/>
      <c r="U720" s="28"/>
      <c r="V720" s="28"/>
      <c r="W720" s="28"/>
      <c r="X720" s="28"/>
      <c r="Y720" s="28"/>
      <c r="Z720" s="28"/>
      <c r="AA720" s="28"/>
      <c r="AB720" s="28"/>
      <c r="AC720" s="28"/>
      <c r="AD720" s="28"/>
      <c r="AE720" s="28"/>
      <c r="AF720" s="28"/>
      <c r="AG720" s="28"/>
      <c r="AH720" s="28"/>
      <c r="AI720" s="28"/>
      <c r="AJ720" s="28"/>
      <c r="AK720" s="28"/>
      <c r="AL720" s="28"/>
      <c r="AM720" s="28"/>
      <c r="AN720" s="28"/>
      <c r="AO720" s="28"/>
      <c r="AP720" s="28"/>
      <c r="AQ720" s="28"/>
      <c r="AR720" s="28"/>
      <c r="AS720" s="28"/>
      <c r="AT720" s="28"/>
      <c r="AW720" s="37">
        <v>31298.083333333332</v>
      </c>
      <c r="AX720">
        <v>2</v>
      </c>
      <c r="AY720">
        <v>6</v>
      </c>
      <c r="AZ720">
        <v>22</v>
      </c>
      <c r="BA720">
        <v>7</v>
      </c>
    </row>
    <row r="721" spans="15:53" hidden="1">
      <c r="O721" s="28"/>
      <c r="P721" s="28"/>
      <c r="Q721" s="28"/>
      <c r="R721" s="28"/>
      <c r="S721" s="28"/>
      <c r="T721" s="28"/>
      <c r="U721" s="28"/>
      <c r="V721" s="28"/>
      <c r="W721" s="28"/>
      <c r="X721" s="28"/>
      <c r="Y721" s="28"/>
      <c r="Z721" s="28"/>
      <c r="AA721" s="28"/>
      <c r="AB721" s="28"/>
      <c r="AC721" s="28"/>
      <c r="AD721" s="28"/>
      <c r="AE721" s="28"/>
      <c r="AF721" s="28"/>
      <c r="AG721" s="28"/>
      <c r="AH721" s="28"/>
      <c r="AI721" s="28"/>
      <c r="AJ721" s="28"/>
      <c r="AK721" s="28"/>
      <c r="AL721" s="28"/>
      <c r="AM721" s="28"/>
      <c r="AN721" s="28"/>
      <c r="AO721" s="28"/>
      <c r="AP721" s="28"/>
      <c r="AQ721" s="28"/>
      <c r="AR721" s="28"/>
      <c r="AS721" s="28"/>
      <c r="AT721" s="28"/>
      <c r="AW721" s="37">
        <v>31328.708333333332</v>
      </c>
      <c r="AX721">
        <v>2</v>
      </c>
      <c r="AY721">
        <v>6</v>
      </c>
      <c r="AZ721">
        <v>23</v>
      </c>
      <c r="BA721">
        <v>6</v>
      </c>
    </row>
    <row r="722" spans="15:53" hidden="1">
      <c r="O722" s="28"/>
      <c r="P722" s="28"/>
      <c r="Q722" s="28"/>
      <c r="R722" s="28"/>
      <c r="S722" s="28"/>
      <c r="T722" s="28"/>
      <c r="U722" s="28"/>
      <c r="V722" s="28"/>
      <c r="W722" s="28"/>
      <c r="X722" s="28"/>
      <c r="Y722" s="28"/>
      <c r="Z722" s="28"/>
      <c r="AA722" s="28"/>
      <c r="AB722" s="28"/>
      <c r="AC722" s="28"/>
      <c r="AD722" s="28"/>
      <c r="AE722" s="28"/>
      <c r="AF722" s="28"/>
      <c r="AG722" s="28"/>
      <c r="AH722" s="28"/>
      <c r="AI722" s="28"/>
      <c r="AJ722" s="28"/>
      <c r="AK722" s="28"/>
      <c r="AL722" s="28"/>
      <c r="AM722" s="28"/>
      <c r="AN722" s="28"/>
      <c r="AO722" s="28"/>
      <c r="AP722" s="28"/>
      <c r="AQ722" s="28"/>
      <c r="AR722" s="28"/>
      <c r="AS722" s="28"/>
      <c r="AT722" s="28"/>
      <c r="AW722" s="37">
        <v>31358.833333333332</v>
      </c>
      <c r="AX722">
        <v>2</v>
      </c>
      <c r="AY722">
        <v>6</v>
      </c>
      <c r="AZ722">
        <v>24</v>
      </c>
      <c r="BA722">
        <v>5</v>
      </c>
    </row>
    <row r="723" spans="15:53" hidden="1">
      <c r="O723" s="28"/>
      <c r="P723" s="28"/>
      <c r="Q723" s="28"/>
      <c r="R723" s="28"/>
      <c r="S723" s="28"/>
      <c r="T723" s="28"/>
      <c r="U723" s="28"/>
      <c r="V723" s="28"/>
      <c r="W723" s="28"/>
      <c r="X723" s="28"/>
      <c r="Y723" s="28"/>
      <c r="Z723" s="28"/>
      <c r="AA723" s="28"/>
      <c r="AB723" s="28"/>
      <c r="AC723" s="28"/>
      <c r="AD723" s="28"/>
      <c r="AE723" s="28"/>
      <c r="AF723" s="28"/>
      <c r="AG723" s="28"/>
      <c r="AH723" s="28"/>
      <c r="AI723" s="28"/>
      <c r="AJ723" s="28"/>
      <c r="AK723" s="28"/>
      <c r="AL723" s="28"/>
      <c r="AM723" s="28"/>
      <c r="AN723" s="28"/>
      <c r="AO723" s="28"/>
      <c r="AP723" s="28"/>
      <c r="AQ723" s="28"/>
      <c r="AR723" s="28"/>
      <c r="AS723" s="28"/>
      <c r="AT723" s="28"/>
      <c r="AW723" s="37">
        <v>31388.541666666668</v>
      </c>
      <c r="AX723">
        <v>2</v>
      </c>
      <c r="AY723">
        <v>6</v>
      </c>
      <c r="AZ723">
        <v>25</v>
      </c>
      <c r="BA723">
        <v>4</v>
      </c>
    </row>
    <row r="724" spans="15:53" hidden="1">
      <c r="O724" s="28"/>
      <c r="P724" s="28"/>
      <c r="Q724" s="28"/>
      <c r="R724" s="28"/>
      <c r="S724" s="28"/>
      <c r="T724" s="28"/>
      <c r="U724" s="28"/>
      <c r="V724" s="28"/>
      <c r="W724" s="28"/>
      <c r="X724" s="28"/>
      <c r="Y724" s="28"/>
      <c r="Z724" s="28"/>
      <c r="AA724" s="28"/>
      <c r="AB724" s="28"/>
      <c r="AC724" s="28"/>
      <c r="AD724" s="28"/>
      <c r="AE724" s="28"/>
      <c r="AF724" s="28"/>
      <c r="AG724" s="28"/>
      <c r="AH724" s="28"/>
      <c r="AI724" s="28"/>
      <c r="AJ724" s="28"/>
      <c r="AK724" s="28"/>
      <c r="AL724" s="28"/>
      <c r="AM724" s="28"/>
      <c r="AN724" s="28"/>
      <c r="AO724" s="28"/>
      <c r="AP724" s="28"/>
      <c r="AQ724" s="28"/>
      <c r="AR724" s="28"/>
      <c r="AS724" s="28"/>
      <c r="AT724" s="28"/>
      <c r="AW724" s="37">
        <v>31418</v>
      </c>
      <c r="AX724">
        <v>2</v>
      </c>
      <c r="AY724">
        <v>6</v>
      </c>
      <c r="AZ724">
        <v>26</v>
      </c>
      <c r="BA724">
        <v>3</v>
      </c>
    </row>
    <row r="725" spans="15:53" hidden="1">
      <c r="O725" s="28"/>
      <c r="P725" s="28"/>
      <c r="Q725" s="28"/>
      <c r="R725" s="28"/>
      <c r="S725" s="28"/>
      <c r="T725" s="28"/>
      <c r="U725" s="28"/>
      <c r="V725" s="28"/>
      <c r="W725" s="28"/>
      <c r="X725" s="28"/>
      <c r="Y725" s="28"/>
      <c r="Z725" s="28"/>
      <c r="AA725" s="28"/>
      <c r="AB725" s="28"/>
      <c r="AC725" s="28"/>
      <c r="AD725" s="28"/>
      <c r="AE725" s="28"/>
      <c r="AF725" s="28"/>
      <c r="AG725" s="28"/>
      <c r="AH725" s="28"/>
      <c r="AI725" s="28"/>
      <c r="AJ725" s="28"/>
      <c r="AK725" s="28"/>
      <c r="AL725" s="28"/>
      <c r="AM725" s="28"/>
      <c r="AN725" s="28"/>
      <c r="AO725" s="28"/>
      <c r="AP725" s="28"/>
      <c r="AQ725" s="28"/>
      <c r="AR725" s="28"/>
      <c r="AS725" s="28"/>
      <c r="AT725" s="28"/>
      <c r="AW725" s="37">
        <v>31447.5</v>
      </c>
      <c r="AX725">
        <v>3</v>
      </c>
      <c r="AY725">
        <v>5</v>
      </c>
      <c r="AZ725">
        <v>27</v>
      </c>
      <c r="BA725">
        <v>2</v>
      </c>
    </row>
    <row r="726" spans="15:53" hidden="1">
      <c r="O726" s="28"/>
      <c r="P726" s="28"/>
      <c r="Q726" s="28"/>
      <c r="R726" s="28"/>
      <c r="S726" s="28"/>
      <c r="T726" s="28"/>
      <c r="U726" s="28"/>
      <c r="V726" s="28"/>
      <c r="W726" s="28"/>
      <c r="X726" s="28"/>
      <c r="Y726" s="28"/>
      <c r="Z726" s="28"/>
      <c r="AA726" s="28"/>
      <c r="AB726" s="28"/>
      <c r="AC726" s="28"/>
      <c r="AD726" s="28"/>
      <c r="AE726" s="28"/>
      <c r="AF726" s="28"/>
      <c r="AG726" s="28"/>
      <c r="AH726" s="28"/>
      <c r="AI726" s="28"/>
      <c r="AJ726" s="28"/>
      <c r="AK726" s="28"/>
      <c r="AL726" s="28"/>
      <c r="AM726" s="28"/>
      <c r="AN726" s="28"/>
      <c r="AO726" s="28"/>
      <c r="AP726" s="28"/>
      <c r="AQ726" s="28"/>
      <c r="AR726" s="28"/>
      <c r="AS726" s="28"/>
      <c r="AT726" s="28"/>
      <c r="AW726" s="37">
        <v>31477.25</v>
      </c>
      <c r="AX726">
        <v>3</v>
      </c>
      <c r="AY726">
        <v>5</v>
      </c>
      <c r="AZ726">
        <v>28</v>
      </c>
      <c r="BA726">
        <v>1</v>
      </c>
    </row>
    <row r="727" spans="15:53" hidden="1">
      <c r="O727" s="28"/>
      <c r="P727" s="28"/>
      <c r="Q727" s="28"/>
      <c r="R727" s="28"/>
      <c r="S727" s="28"/>
      <c r="T727" s="28"/>
      <c r="U727" s="28"/>
      <c r="V727" s="28"/>
      <c r="W727" s="28"/>
      <c r="X727" s="28"/>
      <c r="Y727" s="28"/>
      <c r="Z727" s="28"/>
      <c r="AA727" s="28"/>
      <c r="AB727" s="28"/>
      <c r="AC727" s="28"/>
      <c r="AD727" s="28"/>
      <c r="AE727" s="28"/>
      <c r="AF727" s="28"/>
      <c r="AG727" s="28"/>
      <c r="AH727" s="28"/>
      <c r="AI727" s="28"/>
      <c r="AJ727" s="28"/>
      <c r="AK727" s="28"/>
      <c r="AL727" s="28"/>
      <c r="AM727" s="28"/>
      <c r="AN727" s="28"/>
      <c r="AO727" s="28"/>
      <c r="AP727" s="28"/>
      <c r="AQ727" s="28"/>
      <c r="AR727" s="28"/>
      <c r="AS727" s="28"/>
      <c r="AT727" s="28"/>
      <c r="AW727" s="37">
        <v>31507.458333333332</v>
      </c>
      <c r="AX727">
        <v>3</v>
      </c>
      <c r="AY727">
        <v>5</v>
      </c>
      <c r="AZ727">
        <v>29</v>
      </c>
      <c r="BA727">
        <v>9</v>
      </c>
    </row>
    <row r="728" spans="15:53" hidden="1">
      <c r="O728" s="28"/>
      <c r="P728" s="28"/>
      <c r="Q728" s="28"/>
      <c r="R728" s="28"/>
      <c r="S728" s="28"/>
      <c r="T728" s="28"/>
      <c r="U728" s="28"/>
      <c r="V728" s="28"/>
      <c r="W728" s="28"/>
      <c r="X728" s="28"/>
      <c r="Y728" s="28"/>
      <c r="Z728" s="28"/>
      <c r="AA728" s="28"/>
      <c r="AB728" s="28"/>
      <c r="AC728" s="28"/>
      <c r="AD728" s="28"/>
      <c r="AE728" s="28"/>
      <c r="AF728" s="28"/>
      <c r="AG728" s="28"/>
      <c r="AH728" s="28"/>
      <c r="AI728" s="28"/>
      <c r="AJ728" s="28"/>
      <c r="AK728" s="28"/>
      <c r="AL728" s="28"/>
      <c r="AM728" s="28"/>
      <c r="AN728" s="28"/>
      <c r="AO728" s="28"/>
      <c r="AP728" s="28"/>
      <c r="AQ728" s="28"/>
      <c r="AR728" s="28"/>
      <c r="AS728" s="28"/>
      <c r="AT728" s="28"/>
      <c r="AW728" s="37">
        <v>31538.208333333332</v>
      </c>
      <c r="AX728">
        <v>3</v>
      </c>
      <c r="AY728">
        <v>5</v>
      </c>
      <c r="AZ728">
        <v>30</v>
      </c>
      <c r="BA728">
        <v>8</v>
      </c>
    </row>
    <row r="729" spans="15:53" hidden="1">
      <c r="O729" s="28"/>
      <c r="P729" s="28"/>
      <c r="Q729" s="28"/>
      <c r="R729" s="28"/>
      <c r="S729" s="28"/>
      <c r="T729" s="28"/>
      <c r="U729" s="28"/>
      <c r="V729" s="28"/>
      <c r="W729" s="28"/>
      <c r="X729" s="28"/>
      <c r="Y729" s="28"/>
      <c r="Z729" s="28"/>
      <c r="AA729" s="28"/>
      <c r="AB729" s="28"/>
      <c r="AC729" s="28"/>
      <c r="AD729" s="28"/>
      <c r="AE729" s="28"/>
      <c r="AF729" s="28"/>
      <c r="AG729" s="28"/>
      <c r="AH729" s="28"/>
      <c r="AI729" s="28"/>
      <c r="AJ729" s="28"/>
      <c r="AK729" s="28"/>
      <c r="AL729" s="28"/>
      <c r="AM729" s="28"/>
      <c r="AN729" s="28"/>
      <c r="AO729" s="28"/>
      <c r="AP729" s="28"/>
      <c r="AQ729" s="28"/>
      <c r="AR729" s="28"/>
      <c r="AS729" s="28"/>
      <c r="AT729" s="28"/>
      <c r="AW729" s="37">
        <v>31569.375</v>
      </c>
      <c r="AX729">
        <v>3</v>
      </c>
      <c r="AY729">
        <v>5</v>
      </c>
      <c r="AZ729">
        <v>31</v>
      </c>
      <c r="BA729">
        <v>7</v>
      </c>
    </row>
    <row r="730" spans="15:53" hidden="1">
      <c r="O730" s="28"/>
      <c r="P730" s="28"/>
      <c r="Q730" s="28"/>
      <c r="R730" s="28"/>
      <c r="S730" s="28"/>
      <c r="T730" s="28"/>
      <c r="U730" s="28"/>
      <c r="V730" s="28"/>
      <c r="W730" s="28"/>
      <c r="X730" s="28"/>
      <c r="Y730" s="28"/>
      <c r="Z730" s="28"/>
      <c r="AA730" s="28"/>
      <c r="AB730" s="28"/>
      <c r="AC730" s="28"/>
      <c r="AD730" s="28"/>
      <c r="AE730" s="28"/>
      <c r="AF730" s="28"/>
      <c r="AG730" s="28"/>
      <c r="AH730" s="28"/>
      <c r="AI730" s="28"/>
      <c r="AJ730" s="28"/>
      <c r="AK730" s="28"/>
      <c r="AL730" s="28"/>
      <c r="AM730" s="28"/>
      <c r="AN730" s="28"/>
      <c r="AO730" s="28"/>
      <c r="AP730" s="28"/>
      <c r="AQ730" s="28"/>
      <c r="AR730" s="28"/>
      <c r="AS730" s="28"/>
      <c r="AT730" s="28"/>
      <c r="AW730" s="37">
        <v>31600.791666666668</v>
      </c>
      <c r="AX730">
        <v>3</v>
      </c>
      <c r="AY730">
        <v>5</v>
      </c>
      <c r="AZ730">
        <v>32</v>
      </c>
      <c r="BA730">
        <v>6</v>
      </c>
    </row>
    <row r="731" spans="15:53" hidden="1">
      <c r="O731" s="28"/>
      <c r="P731" s="28"/>
      <c r="Q731" s="28"/>
      <c r="R731" s="28"/>
      <c r="S731" s="28"/>
      <c r="T731" s="28"/>
      <c r="U731" s="28"/>
      <c r="V731" s="28"/>
      <c r="W731" s="28"/>
      <c r="X731" s="28"/>
      <c r="Y731" s="28"/>
      <c r="Z731" s="28"/>
      <c r="AA731" s="28"/>
      <c r="AB731" s="28"/>
      <c r="AC731" s="28"/>
      <c r="AD731" s="28"/>
      <c r="AE731" s="28"/>
      <c r="AF731" s="28"/>
      <c r="AG731" s="28"/>
      <c r="AH731" s="28"/>
      <c r="AI731" s="28"/>
      <c r="AJ731" s="28"/>
      <c r="AK731" s="28"/>
      <c r="AL731" s="28"/>
      <c r="AM731" s="28"/>
      <c r="AN731" s="28"/>
      <c r="AO731" s="28"/>
      <c r="AP731" s="28"/>
      <c r="AQ731" s="28"/>
      <c r="AR731" s="28"/>
      <c r="AS731" s="28"/>
      <c r="AT731" s="28"/>
      <c r="AW731" s="37">
        <v>31632.208333333332</v>
      </c>
      <c r="AX731">
        <v>3</v>
      </c>
      <c r="AY731">
        <v>5</v>
      </c>
      <c r="AZ731">
        <v>33</v>
      </c>
      <c r="BA731">
        <v>5</v>
      </c>
    </row>
    <row r="732" spans="15:53" hidden="1">
      <c r="O732" s="28"/>
      <c r="P732" s="28"/>
      <c r="Q732" s="28"/>
      <c r="R732" s="28"/>
      <c r="S732" s="28"/>
      <c r="T732" s="28"/>
      <c r="U732" s="28"/>
      <c r="V732" s="28"/>
      <c r="W732" s="28"/>
      <c r="X732" s="28"/>
      <c r="Y732" s="28"/>
      <c r="Z732" s="28"/>
      <c r="AA732" s="28"/>
      <c r="AB732" s="28"/>
      <c r="AC732" s="28"/>
      <c r="AD732" s="28"/>
      <c r="AE732" s="28"/>
      <c r="AF732" s="28"/>
      <c r="AG732" s="28"/>
      <c r="AH732" s="28"/>
      <c r="AI732" s="28"/>
      <c r="AJ732" s="28"/>
      <c r="AK732" s="28"/>
      <c r="AL732" s="28"/>
      <c r="AM732" s="28"/>
      <c r="AN732" s="28"/>
      <c r="AO732" s="28"/>
      <c r="AP732" s="28"/>
      <c r="AQ732" s="28"/>
      <c r="AR732" s="28"/>
      <c r="AS732" s="28"/>
      <c r="AT732" s="28"/>
      <c r="AW732" s="37">
        <v>31663.333333333332</v>
      </c>
      <c r="AX732">
        <v>3</v>
      </c>
      <c r="AY732">
        <v>5</v>
      </c>
      <c r="AZ732">
        <v>34</v>
      </c>
      <c r="BA732">
        <v>4</v>
      </c>
    </row>
    <row r="733" spans="15:53" hidden="1">
      <c r="O733" s="28"/>
      <c r="P733" s="28"/>
      <c r="Q733" s="28"/>
      <c r="R733" s="28"/>
      <c r="S733" s="28"/>
      <c r="T733" s="28"/>
      <c r="U733" s="28"/>
      <c r="V733" s="28"/>
      <c r="W733" s="28"/>
      <c r="X733" s="28"/>
      <c r="Y733" s="28"/>
      <c r="Z733" s="28"/>
      <c r="AA733" s="28"/>
      <c r="AB733" s="28"/>
      <c r="AC733" s="28"/>
      <c r="AD733" s="28"/>
      <c r="AE733" s="28"/>
      <c r="AF733" s="28"/>
      <c r="AG733" s="28"/>
      <c r="AH733" s="28"/>
      <c r="AI733" s="28"/>
      <c r="AJ733" s="28"/>
      <c r="AK733" s="28"/>
      <c r="AL733" s="28"/>
      <c r="AM733" s="28"/>
      <c r="AN733" s="28"/>
      <c r="AO733" s="28"/>
      <c r="AP733" s="28"/>
      <c r="AQ733" s="28"/>
      <c r="AR733" s="28"/>
      <c r="AS733" s="28"/>
      <c r="AT733" s="28"/>
      <c r="AW733" s="37">
        <v>31693.958333333332</v>
      </c>
      <c r="AX733">
        <v>3</v>
      </c>
      <c r="AY733">
        <v>5</v>
      </c>
      <c r="AZ733">
        <v>35</v>
      </c>
      <c r="BA733">
        <v>3</v>
      </c>
    </row>
    <row r="734" spans="15:53" hidden="1">
      <c r="O734" s="28"/>
      <c r="P734" s="28"/>
      <c r="Q734" s="28"/>
      <c r="R734" s="28"/>
      <c r="S734" s="28"/>
      <c r="T734" s="28"/>
      <c r="U734" s="28"/>
      <c r="V734" s="28"/>
      <c r="W734" s="28"/>
      <c r="X734" s="28"/>
      <c r="Y734" s="28"/>
      <c r="Z734" s="28"/>
      <c r="AA734" s="28"/>
      <c r="AB734" s="28"/>
      <c r="AC734" s="28"/>
      <c r="AD734" s="28"/>
      <c r="AE734" s="28"/>
      <c r="AF734" s="28"/>
      <c r="AG734" s="28"/>
      <c r="AH734" s="28"/>
      <c r="AI734" s="28"/>
      <c r="AJ734" s="28"/>
      <c r="AK734" s="28"/>
      <c r="AL734" s="28"/>
      <c r="AM734" s="28"/>
      <c r="AN734" s="28"/>
      <c r="AO734" s="28"/>
      <c r="AP734" s="28"/>
      <c r="AQ734" s="28"/>
      <c r="AR734" s="28"/>
      <c r="AS734" s="28"/>
      <c r="AT734" s="28"/>
      <c r="AW734" s="37">
        <v>31724.083333333332</v>
      </c>
      <c r="AX734">
        <v>3</v>
      </c>
      <c r="AY734">
        <v>5</v>
      </c>
      <c r="AZ734">
        <v>36</v>
      </c>
      <c r="BA734">
        <v>2</v>
      </c>
    </row>
    <row r="735" spans="15:53" hidden="1">
      <c r="O735" s="28"/>
      <c r="P735" s="28"/>
      <c r="Q735" s="28"/>
      <c r="R735" s="28"/>
      <c r="S735" s="28"/>
      <c r="T735" s="28"/>
      <c r="U735" s="28"/>
      <c r="V735" s="28"/>
      <c r="W735" s="28"/>
      <c r="X735" s="28"/>
      <c r="Y735" s="28"/>
      <c r="Z735" s="28"/>
      <c r="AA735" s="28"/>
      <c r="AB735" s="28"/>
      <c r="AC735" s="28"/>
      <c r="AD735" s="28"/>
      <c r="AE735" s="28"/>
      <c r="AF735" s="28"/>
      <c r="AG735" s="28"/>
      <c r="AH735" s="28"/>
      <c r="AI735" s="28"/>
      <c r="AJ735" s="28"/>
      <c r="AK735" s="28"/>
      <c r="AL735" s="28"/>
      <c r="AM735" s="28"/>
      <c r="AN735" s="28"/>
      <c r="AO735" s="28"/>
      <c r="AP735" s="28"/>
      <c r="AQ735" s="28"/>
      <c r="AR735" s="28"/>
      <c r="AS735" s="28"/>
      <c r="AT735" s="28"/>
      <c r="AW735" s="37">
        <v>31753.791666666668</v>
      </c>
      <c r="AX735">
        <v>3</v>
      </c>
      <c r="AY735">
        <v>5</v>
      </c>
      <c r="AZ735">
        <v>37</v>
      </c>
      <c r="BA735">
        <v>1</v>
      </c>
    </row>
    <row r="736" spans="15:53" hidden="1">
      <c r="O736" s="28"/>
      <c r="P736" s="28"/>
      <c r="Q736" s="28"/>
      <c r="R736" s="28"/>
      <c r="S736" s="28"/>
      <c r="T736" s="28"/>
      <c r="U736" s="28"/>
      <c r="V736" s="28"/>
      <c r="W736" s="28"/>
      <c r="X736" s="28"/>
      <c r="Y736" s="28"/>
      <c r="Z736" s="28"/>
      <c r="AA736" s="28"/>
      <c r="AB736" s="28"/>
      <c r="AC736" s="28"/>
      <c r="AD736" s="28"/>
      <c r="AE736" s="28"/>
      <c r="AF736" s="28"/>
      <c r="AG736" s="28"/>
      <c r="AH736" s="28"/>
      <c r="AI736" s="28"/>
      <c r="AJ736" s="28"/>
      <c r="AK736" s="28"/>
      <c r="AL736" s="28"/>
      <c r="AM736" s="28"/>
      <c r="AN736" s="28"/>
      <c r="AO736" s="28"/>
      <c r="AP736" s="28"/>
      <c r="AQ736" s="28"/>
      <c r="AR736" s="28"/>
      <c r="AS736" s="28"/>
      <c r="AT736" s="28"/>
      <c r="AW736" s="37">
        <v>31783.25</v>
      </c>
      <c r="AX736">
        <v>3</v>
      </c>
      <c r="AY736">
        <v>5</v>
      </c>
      <c r="AZ736">
        <v>38</v>
      </c>
      <c r="BA736">
        <v>9</v>
      </c>
    </row>
    <row r="737" spans="15:53" hidden="1">
      <c r="O737" s="28"/>
      <c r="P737" s="28"/>
      <c r="Q737" s="28"/>
      <c r="R737" s="28"/>
      <c r="S737" s="28"/>
      <c r="T737" s="28"/>
      <c r="U737" s="28"/>
      <c r="V737" s="28"/>
      <c r="W737" s="28"/>
      <c r="X737" s="28"/>
      <c r="Y737" s="28"/>
      <c r="Z737" s="28"/>
      <c r="AA737" s="28"/>
      <c r="AB737" s="28"/>
      <c r="AC737" s="28"/>
      <c r="AD737" s="28"/>
      <c r="AE737" s="28"/>
      <c r="AF737" s="28"/>
      <c r="AG737" s="28"/>
      <c r="AH737" s="28"/>
      <c r="AI737" s="28"/>
      <c r="AJ737" s="28"/>
      <c r="AK737" s="28"/>
      <c r="AL737" s="28"/>
      <c r="AM737" s="28"/>
      <c r="AN737" s="28"/>
      <c r="AO737" s="28"/>
      <c r="AP737" s="28"/>
      <c r="AQ737" s="28"/>
      <c r="AR737" s="28"/>
      <c r="AS737" s="28"/>
      <c r="AT737" s="28"/>
      <c r="AW737" s="37">
        <v>31812.75</v>
      </c>
      <c r="AX737">
        <v>4</v>
      </c>
      <c r="AY737">
        <v>4</v>
      </c>
      <c r="AZ737">
        <v>39</v>
      </c>
      <c r="BA737">
        <v>8</v>
      </c>
    </row>
    <row r="738" spans="15:53" hidden="1">
      <c r="O738" s="28"/>
      <c r="P738" s="28"/>
      <c r="Q738" s="28"/>
      <c r="R738" s="28"/>
      <c r="S738" s="28"/>
      <c r="T738" s="28"/>
      <c r="U738" s="28"/>
      <c r="V738" s="28"/>
      <c r="W738" s="28"/>
      <c r="X738" s="28"/>
      <c r="Y738" s="28"/>
      <c r="Z738" s="28"/>
      <c r="AA738" s="28"/>
      <c r="AB738" s="28"/>
      <c r="AC738" s="28"/>
      <c r="AD738" s="28"/>
      <c r="AE738" s="28"/>
      <c r="AF738" s="28"/>
      <c r="AG738" s="28"/>
      <c r="AH738" s="28"/>
      <c r="AI738" s="28"/>
      <c r="AJ738" s="28"/>
      <c r="AK738" s="28"/>
      <c r="AL738" s="28"/>
      <c r="AM738" s="28"/>
      <c r="AN738" s="28"/>
      <c r="AO738" s="28"/>
      <c r="AP738" s="28"/>
      <c r="AQ738" s="28"/>
      <c r="AR738" s="28"/>
      <c r="AS738" s="28"/>
      <c r="AT738" s="28"/>
      <c r="AW738" s="37">
        <v>31842.5</v>
      </c>
      <c r="AX738">
        <v>4</v>
      </c>
      <c r="AY738">
        <v>4</v>
      </c>
      <c r="AZ738">
        <v>40</v>
      </c>
      <c r="BA738">
        <v>7</v>
      </c>
    </row>
    <row r="739" spans="15:53" hidden="1">
      <c r="O739" s="28"/>
      <c r="P739" s="28"/>
      <c r="Q739" s="28"/>
      <c r="R739" s="28"/>
      <c r="S739" s="28"/>
      <c r="T739" s="28"/>
      <c r="U739" s="28"/>
      <c r="V739" s="28"/>
      <c r="W739" s="28"/>
      <c r="X739" s="28"/>
      <c r="Y739" s="28"/>
      <c r="Z739" s="28"/>
      <c r="AA739" s="28"/>
      <c r="AB739" s="28"/>
      <c r="AC739" s="28"/>
      <c r="AD739" s="28"/>
      <c r="AE739" s="28"/>
      <c r="AF739" s="28"/>
      <c r="AG739" s="28"/>
      <c r="AH739" s="28"/>
      <c r="AI739" s="28"/>
      <c r="AJ739" s="28"/>
      <c r="AK739" s="28"/>
      <c r="AL739" s="28"/>
      <c r="AM739" s="28"/>
      <c r="AN739" s="28"/>
      <c r="AO739" s="28"/>
      <c r="AP739" s="28"/>
      <c r="AQ739" s="28"/>
      <c r="AR739" s="28"/>
      <c r="AS739" s="28"/>
      <c r="AT739" s="28"/>
      <c r="AW739" s="37">
        <v>31872.708333333332</v>
      </c>
      <c r="AX739">
        <v>4</v>
      </c>
      <c r="AY739">
        <v>4</v>
      </c>
      <c r="AZ739">
        <v>41</v>
      </c>
      <c r="BA739">
        <v>6</v>
      </c>
    </row>
    <row r="740" spans="15:53" hidden="1">
      <c r="O740" s="28"/>
      <c r="P740" s="28"/>
      <c r="Q740" s="28"/>
      <c r="R740" s="28"/>
      <c r="S740" s="28"/>
      <c r="T740" s="28"/>
      <c r="U740" s="28"/>
      <c r="V740" s="28"/>
      <c r="W740" s="28"/>
      <c r="X740" s="28"/>
      <c r="Y740" s="28"/>
      <c r="Z740" s="28"/>
      <c r="AA740" s="28"/>
      <c r="AB740" s="28"/>
      <c r="AC740" s="28"/>
      <c r="AD740" s="28"/>
      <c r="AE740" s="28"/>
      <c r="AF740" s="28"/>
      <c r="AG740" s="28"/>
      <c r="AH740" s="28"/>
      <c r="AI740" s="28"/>
      <c r="AJ740" s="28"/>
      <c r="AK740" s="28"/>
      <c r="AL740" s="28"/>
      <c r="AM740" s="28"/>
      <c r="AN740" s="28"/>
      <c r="AO740" s="28"/>
      <c r="AP740" s="28"/>
      <c r="AQ740" s="28"/>
      <c r="AR740" s="28"/>
      <c r="AS740" s="28"/>
      <c r="AT740" s="28"/>
      <c r="AW740" s="37">
        <v>31903.416666666668</v>
      </c>
      <c r="AX740">
        <v>4</v>
      </c>
      <c r="AY740">
        <v>4</v>
      </c>
      <c r="AZ740">
        <v>42</v>
      </c>
      <c r="BA740">
        <v>5</v>
      </c>
    </row>
    <row r="741" spans="15:53" hidden="1">
      <c r="O741" s="28"/>
      <c r="P741" s="28"/>
      <c r="Q741" s="28"/>
      <c r="R741" s="28"/>
      <c r="S741" s="28"/>
      <c r="T741" s="28"/>
      <c r="U741" s="28"/>
      <c r="V741" s="28"/>
      <c r="W741" s="28"/>
      <c r="X741" s="28"/>
      <c r="Y741" s="28"/>
      <c r="Z741" s="28"/>
      <c r="AA741" s="28"/>
      <c r="AB741" s="28"/>
      <c r="AC741" s="28"/>
      <c r="AD741" s="28"/>
      <c r="AE741" s="28"/>
      <c r="AF741" s="28"/>
      <c r="AG741" s="28"/>
      <c r="AH741" s="28"/>
      <c r="AI741" s="28"/>
      <c r="AJ741" s="28"/>
      <c r="AK741" s="28"/>
      <c r="AL741" s="28"/>
      <c r="AM741" s="28"/>
      <c r="AN741" s="28"/>
      <c r="AO741" s="28"/>
      <c r="AP741" s="28"/>
      <c r="AQ741" s="28"/>
      <c r="AR741" s="28"/>
      <c r="AS741" s="28"/>
      <c r="AT741" s="28"/>
      <c r="AW741" s="37">
        <v>31934.583333333332</v>
      </c>
      <c r="AX741">
        <v>4</v>
      </c>
      <c r="AY741">
        <v>4</v>
      </c>
      <c r="AZ741">
        <v>43</v>
      </c>
      <c r="BA741">
        <v>4</v>
      </c>
    </row>
    <row r="742" spans="15:53" hidden="1">
      <c r="O742" s="28"/>
      <c r="P742" s="28"/>
      <c r="Q742" s="28"/>
      <c r="R742" s="28"/>
      <c r="S742" s="28"/>
      <c r="T742" s="28"/>
      <c r="U742" s="28"/>
      <c r="V742" s="28"/>
      <c r="W742" s="28"/>
      <c r="X742" s="28"/>
      <c r="Y742" s="28"/>
      <c r="Z742" s="28"/>
      <c r="AA742" s="28"/>
      <c r="AB742" s="28"/>
      <c r="AC742" s="28"/>
      <c r="AD742" s="28"/>
      <c r="AE742" s="28"/>
      <c r="AF742" s="28"/>
      <c r="AG742" s="28"/>
      <c r="AH742" s="28"/>
      <c r="AI742" s="28"/>
      <c r="AJ742" s="28"/>
      <c r="AK742" s="28"/>
      <c r="AL742" s="28"/>
      <c r="AM742" s="28"/>
      <c r="AN742" s="28"/>
      <c r="AO742" s="28"/>
      <c r="AP742" s="28"/>
      <c r="AQ742" s="28"/>
      <c r="AR742" s="28"/>
      <c r="AS742" s="28"/>
      <c r="AT742" s="28"/>
      <c r="AW742" s="37">
        <v>31966.041666666668</v>
      </c>
      <c r="AX742">
        <v>4</v>
      </c>
      <c r="AY742">
        <v>4</v>
      </c>
      <c r="AZ742">
        <v>44</v>
      </c>
      <c r="BA742">
        <v>3</v>
      </c>
    </row>
    <row r="743" spans="15:53" hidden="1">
      <c r="O743" s="28"/>
      <c r="P743" s="28"/>
      <c r="Q743" s="28"/>
      <c r="R743" s="28"/>
      <c r="S743" s="28"/>
      <c r="T743" s="28"/>
      <c r="U743" s="28"/>
      <c r="V743" s="28"/>
      <c r="W743" s="28"/>
      <c r="X743" s="28"/>
      <c r="Y743" s="28"/>
      <c r="Z743" s="28"/>
      <c r="AA743" s="28"/>
      <c r="AB743" s="28"/>
      <c r="AC743" s="28"/>
      <c r="AD743" s="28"/>
      <c r="AE743" s="28"/>
      <c r="AF743" s="28"/>
      <c r="AG743" s="28"/>
      <c r="AH743" s="28"/>
      <c r="AI743" s="28"/>
      <c r="AJ743" s="28"/>
      <c r="AK743" s="28"/>
      <c r="AL743" s="28"/>
      <c r="AM743" s="28"/>
      <c r="AN743" s="28"/>
      <c r="AO743" s="28"/>
      <c r="AP743" s="28"/>
      <c r="AQ743" s="28"/>
      <c r="AR743" s="28"/>
      <c r="AS743" s="28"/>
      <c r="AT743" s="28"/>
      <c r="AW743" s="37">
        <v>31997.416666666668</v>
      </c>
      <c r="AX743">
        <v>4</v>
      </c>
      <c r="AY743">
        <v>4</v>
      </c>
      <c r="AZ743">
        <v>45</v>
      </c>
      <c r="BA743">
        <v>2</v>
      </c>
    </row>
    <row r="744" spans="15:53" hidden="1">
      <c r="O744" s="28"/>
      <c r="P744" s="28"/>
      <c r="Q744" s="28"/>
      <c r="R744" s="28"/>
      <c r="S744" s="28"/>
      <c r="T744" s="28"/>
      <c r="U744" s="28"/>
      <c r="V744" s="28"/>
      <c r="W744" s="28"/>
      <c r="X744" s="28"/>
      <c r="Y744" s="28"/>
      <c r="Z744" s="28"/>
      <c r="AA744" s="28"/>
      <c r="AB744" s="28"/>
      <c r="AC744" s="28"/>
      <c r="AD744" s="28"/>
      <c r="AE744" s="28"/>
      <c r="AF744" s="28"/>
      <c r="AG744" s="28"/>
      <c r="AH744" s="28"/>
      <c r="AI744" s="28"/>
      <c r="AJ744" s="28"/>
      <c r="AK744" s="28"/>
      <c r="AL744" s="28"/>
      <c r="AM744" s="28"/>
      <c r="AN744" s="28"/>
      <c r="AO744" s="28"/>
      <c r="AP744" s="28"/>
      <c r="AQ744" s="28"/>
      <c r="AR744" s="28"/>
      <c r="AS744" s="28"/>
      <c r="AT744" s="28"/>
      <c r="AW744" s="37">
        <v>32028.541666666668</v>
      </c>
      <c r="AX744">
        <v>4</v>
      </c>
      <c r="AY744">
        <v>4</v>
      </c>
      <c r="AZ744">
        <v>46</v>
      </c>
      <c r="BA744">
        <v>1</v>
      </c>
    </row>
    <row r="745" spans="15:53" hidden="1">
      <c r="O745" s="28"/>
      <c r="P745" s="28"/>
      <c r="Q745" s="28"/>
      <c r="R745" s="28"/>
      <c r="S745" s="28"/>
      <c r="T745" s="28"/>
      <c r="U745" s="28"/>
      <c r="V745" s="28"/>
      <c r="W745" s="28"/>
      <c r="X745" s="28"/>
      <c r="Y745" s="28"/>
      <c r="Z745" s="28"/>
      <c r="AA745" s="28"/>
      <c r="AB745" s="28"/>
      <c r="AC745" s="28"/>
      <c r="AD745" s="28"/>
      <c r="AE745" s="28"/>
      <c r="AF745" s="28"/>
      <c r="AG745" s="28"/>
      <c r="AH745" s="28"/>
      <c r="AI745" s="28"/>
      <c r="AJ745" s="28"/>
      <c r="AK745" s="28"/>
      <c r="AL745" s="28"/>
      <c r="AM745" s="28"/>
      <c r="AN745" s="28"/>
      <c r="AO745" s="28"/>
      <c r="AP745" s="28"/>
      <c r="AQ745" s="28"/>
      <c r="AR745" s="28"/>
      <c r="AS745" s="28"/>
      <c r="AT745" s="28"/>
      <c r="AW745" s="37">
        <v>32059.208333333332</v>
      </c>
      <c r="AX745">
        <v>4</v>
      </c>
      <c r="AY745">
        <v>4</v>
      </c>
      <c r="AZ745">
        <v>47</v>
      </c>
      <c r="BA745">
        <v>9</v>
      </c>
    </row>
    <row r="746" spans="15:53" hidden="1">
      <c r="O746" s="28"/>
      <c r="P746" s="28"/>
      <c r="Q746" s="28"/>
      <c r="R746" s="28"/>
      <c r="S746" s="28"/>
      <c r="T746" s="28"/>
      <c r="U746" s="28"/>
      <c r="V746" s="28"/>
      <c r="W746" s="28"/>
      <c r="X746" s="28"/>
      <c r="Y746" s="28"/>
      <c r="Z746" s="28"/>
      <c r="AA746" s="28"/>
      <c r="AB746" s="28"/>
      <c r="AC746" s="28"/>
      <c r="AD746" s="28"/>
      <c r="AE746" s="28"/>
      <c r="AF746" s="28"/>
      <c r="AG746" s="28"/>
      <c r="AH746" s="28"/>
      <c r="AI746" s="28"/>
      <c r="AJ746" s="28"/>
      <c r="AK746" s="28"/>
      <c r="AL746" s="28"/>
      <c r="AM746" s="28"/>
      <c r="AN746" s="28"/>
      <c r="AO746" s="28"/>
      <c r="AP746" s="28"/>
      <c r="AQ746" s="28"/>
      <c r="AR746" s="28"/>
      <c r="AS746" s="28"/>
      <c r="AT746" s="28"/>
      <c r="AW746" s="37">
        <v>32089.333333333332</v>
      </c>
      <c r="AX746">
        <v>4</v>
      </c>
      <c r="AY746">
        <v>4</v>
      </c>
      <c r="AZ746">
        <v>48</v>
      </c>
      <c r="BA746">
        <v>8</v>
      </c>
    </row>
    <row r="747" spans="15:53" hidden="1">
      <c r="O747" s="28"/>
      <c r="P747" s="28"/>
      <c r="Q747" s="28"/>
      <c r="R747" s="28"/>
      <c r="S747" s="28"/>
      <c r="T747" s="28"/>
      <c r="U747" s="28"/>
      <c r="V747" s="28"/>
      <c r="W747" s="28"/>
      <c r="X747" s="28"/>
      <c r="Y747" s="28"/>
      <c r="Z747" s="28"/>
      <c r="AA747" s="28"/>
      <c r="AB747" s="28"/>
      <c r="AC747" s="28"/>
      <c r="AD747" s="28"/>
      <c r="AE747" s="28"/>
      <c r="AF747" s="28"/>
      <c r="AG747" s="28"/>
      <c r="AH747" s="28"/>
      <c r="AI747" s="28"/>
      <c r="AJ747" s="28"/>
      <c r="AK747" s="28"/>
      <c r="AL747" s="28"/>
      <c r="AM747" s="28"/>
      <c r="AN747" s="28"/>
      <c r="AO747" s="28"/>
      <c r="AP747" s="28"/>
      <c r="AQ747" s="28"/>
      <c r="AR747" s="28"/>
      <c r="AS747" s="28"/>
      <c r="AT747" s="28"/>
      <c r="AW747" s="37">
        <v>32119.041666666668</v>
      </c>
      <c r="AX747">
        <v>4</v>
      </c>
      <c r="AY747">
        <v>4</v>
      </c>
      <c r="AZ747">
        <v>49</v>
      </c>
      <c r="BA747">
        <v>7</v>
      </c>
    </row>
    <row r="748" spans="15:53" hidden="1">
      <c r="O748" s="28"/>
      <c r="P748" s="28"/>
      <c r="Q748" s="28"/>
      <c r="R748" s="28"/>
      <c r="S748" s="28"/>
      <c r="T748" s="28"/>
      <c r="U748" s="28"/>
      <c r="V748" s="28"/>
      <c r="W748" s="28"/>
      <c r="X748" s="28"/>
      <c r="Y748" s="28"/>
      <c r="Z748" s="28"/>
      <c r="AA748" s="28"/>
      <c r="AB748" s="28"/>
      <c r="AC748" s="28"/>
      <c r="AD748" s="28"/>
      <c r="AE748" s="28"/>
      <c r="AF748" s="28"/>
      <c r="AG748" s="28"/>
      <c r="AH748" s="28"/>
      <c r="AI748" s="28"/>
      <c r="AJ748" s="28"/>
      <c r="AK748" s="28"/>
      <c r="AL748" s="28"/>
      <c r="AM748" s="28"/>
      <c r="AN748" s="28"/>
      <c r="AO748" s="28"/>
      <c r="AP748" s="28"/>
      <c r="AQ748" s="28"/>
      <c r="AR748" s="28"/>
      <c r="AS748" s="28"/>
      <c r="AT748" s="28"/>
      <c r="AW748" s="37">
        <v>32148.5</v>
      </c>
      <c r="AX748">
        <v>4</v>
      </c>
      <c r="AY748">
        <v>4</v>
      </c>
      <c r="AZ748">
        <v>50</v>
      </c>
      <c r="BA748">
        <v>6</v>
      </c>
    </row>
    <row r="749" spans="15:53" hidden="1">
      <c r="O749" s="28"/>
      <c r="P749" s="28"/>
      <c r="Q749" s="28"/>
      <c r="R749" s="28"/>
      <c r="S749" s="28"/>
      <c r="T749" s="28"/>
      <c r="U749" s="28"/>
      <c r="V749" s="28"/>
      <c r="W749" s="28"/>
      <c r="X749" s="28"/>
      <c r="Y749" s="28"/>
      <c r="Z749" s="28"/>
      <c r="AA749" s="28"/>
      <c r="AB749" s="28"/>
      <c r="AC749" s="28"/>
      <c r="AD749" s="28"/>
      <c r="AE749" s="28"/>
      <c r="AF749" s="28"/>
      <c r="AG749" s="28"/>
      <c r="AH749" s="28"/>
      <c r="AI749" s="28"/>
      <c r="AJ749" s="28"/>
      <c r="AK749" s="28"/>
      <c r="AL749" s="28"/>
      <c r="AM749" s="28"/>
      <c r="AN749" s="28"/>
      <c r="AO749" s="28"/>
      <c r="AP749" s="28"/>
      <c r="AQ749" s="28"/>
      <c r="AR749" s="28"/>
      <c r="AS749" s="28"/>
      <c r="AT749" s="28"/>
      <c r="AW749" s="37">
        <v>32177</v>
      </c>
      <c r="AX749">
        <v>5</v>
      </c>
      <c r="AY749">
        <v>3</v>
      </c>
      <c r="AZ749">
        <v>51</v>
      </c>
      <c r="BA749">
        <v>5</v>
      </c>
    </row>
    <row r="750" spans="15:53" hidden="1">
      <c r="O750" s="28"/>
      <c r="P750" s="28"/>
      <c r="Q750" s="28"/>
      <c r="R750" s="28"/>
      <c r="S750" s="28"/>
      <c r="T750" s="28"/>
      <c r="U750" s="28"/>
      <c r="V750" s="28"/>
      <c r="W750" s="28"/>
      <c r="X750" s="28"/>
      <c r="Y750" s="28"/>
      <c r="Z750" s="28"/>
      <c r="AA750" s="28"/>
      <c r="AB750" s="28"/>
      <c r="AC750" s="28"/>
      <c r="AD750" s="28"/>
      <c r="AE750" s="28"/>
      <c r="AF750" s="28"/>
      <c r="AG750" s="28"/>
      <c r="AH750" s="28"/>
      <c r="AI750" s="28"/>
      <c r="AJ750" s="28"/>
      <c r="AK750" s="28"/>
      <c r="AL750" s="28"/>
      <c r="AM750" s="28"/>
      <c r="AN750" s="28"/>
      <c r="AO750" s="28"/>
      <c r="AP750" s="28"/>
      <c r="AQ750" s="28"/>
      <c r="AR750" s="28"/>
      <c r="AS750" s="28"/>
      <c r="AT750" s="28"/>
      <c r="AW750" s="37">
        <v>32207.75</v>
      </c>
      <c r="AX750">
        <v>5</v>
      </c>
      <c r="AY750">
        <v>3</v>
      </c>
      <c r="AZ750">
        <v>52</v>
      </c>
      <c r="BA750">
        <v>4</v>
      </c>
    </row>
    <row r="751" spans="15:53" hidden="1">
      <c r="O751" s="28"/>
      <c r="P751" s="28"/>
      <c r="Q751" s="28"/>
      <c r="R751" s="28"/>
      <c r="S751" s="28"/>
      <c r="T751" s="28"/>
      <c r="U751" s="28"/>
      <c r="V751" s="28"/>
      <c r="W751" s="28"/>
      <c r="X751" s="28"/>
      <c r="Y751" s="28"/>
      <c r="Z751" s="28"/>
      <c r="AA751" s="28"/>
      <c r="AB751" s="28"/>
      <c r="AC751" s="28"/>
      <c r="AD751" s="28"/>
      <c r="AE751" s="28"/>
      <c r="AF751" s="28"/>
      <c r="AG751" s="28"/>
      <c r="AH751" s="28"/>
      <c r="AI751" s="28"/>
      <c r="AJ751" s="28"/>
      <c r="AK751" s="28"/>
      <c r="AL751" s="28"/>
      <c r="AM751" s="28"/>
      <c r="AN751" s="28"/>
      <c r="AO751" s="28"/>
      <c r="AP751" s="28"/>
      <c r="AQ751" s="28"/>
      <c r="AR751" s="28"/>
      <c r="AS751" s="28"/>
      <c r="AT751" s="28"/>
      <c r="AW751" s="37">
        <v>32237.958333333332</v>
      </c>
      <c r="AX751">
        <v>5</v>
      </c>
      <c r="AY751">
        <v>3</v>
      </c>
      <c r="AZ751">
        <v>53</v>
      </c>
      <c r="BA751">
        <v>3</v>
      </c>
    </row>
    <row r="752" spans="15:53" hidden="1">
      <c r="O752" s="28"/>
      <c r="P752" s="28"/>
      <c r="Q752" s="28"/>
      <c r="R752" s="28"/>
      <c r="S752" s="28"/>
      <c r="T752" s="28"/>
      <c r="U752" s="28"/>
      <c r="V752" s="28"/>
      <c r="W752" s="28"/>
      <c r="X752" s="28"/>
      <c r="Y752" s="28"/>
      <c r="Z752" s="28"/>
      <c r="AA752" s="28"/>
      <c r="AB752" s="28"/>
      <c r="AC752" s="28"/>
      <c r="AD752" s="28"/>
      <c r="AE752" s="28"/>
      <c r="AF752" s="28"/>
      <c r="AG752" s="28"/>
      <c r="AH752" s="28"/>
      <c r="AI752" s="28"/>
      <c r="AJ752" s="28"/>
      <c r="AK752" s="28"/>
      <c r="AL752" s="28"/>
      <c r="AM752" s="28"/>
      <c r="AN752" s="28"/>
      <c r="AO752" s="28"/>
      <c r="AP752" s="28"/>
      <c r="AQ752" s="28"/>
      <c r="AR752" s="28"/>
      <c r="AS752" s="28"/>
      <c r="AT752" s="28"/>
      <c r="AW752" s="37">
        <v>32268.666666666668</v>
      </c>
      <c r="AX752">
        <v>5</v>
      </c>
      <c r="AY752">
        <v>3</v>
      </c>
      <c r="AZ752">
        <v>54</v>
      </c>
      <c r="BA752">
        <v>2</v>
      </c>
    </row>
    <row r="753" spans="15:53" hidden="1">
      <c r="O753" s="28"/>
      <c r="P753" s="28"/>
      <c r="Q753" s="28"/>
      <c r="R753" s="28"/>
      <c r="S753" s="28"/>
      <c r="T753" s="28"/>
      <c r="U753" s="28"/>
      <c r="V753" s="28"/>
      <c r="W753" s="28"/>
      <c r="X753" s="28"/>
      <c r="Y753" s="28"/>
      <c r="Z753" s="28"/>
      <c r="AA753" s="28"/>
      <c r="AB753" s="28"/>
      <c r="AC753" s="28"/>
      <c r="AD753" s="28"/>
      <c r="AE753" s="28"/>
      <c r="AF753" s="28"/>
      <c r="AG753" s="28"/>
      <c r="AH753" s="28"/>
      <c r="AI753" s="28"/>
      <c r="AJ753" s="28"/>
      <c r="AK753" s="28"/>
      <c r="AL753" s="28"/>
      <c r="AM753" s="28"/>
      <c r="AN753" s="28"/>
      <c r="AO753" s="28"/>
      <c r="AP753" s="28"/>
      <c r="AQ753" s="28"/>
      <c r="AR753" s="28"/>
      <c r="AS753" s="28"/>
      <c r="AT753" s="28"/>
      <c r="AW753" s="37">
        <v>32299.833333333332</v>
      </c>
      <c r="AX753">
        <v>5</v>
      </c>
      <c r="AY753">
        <v>3</v>
      </c>
      <c r="AZ753">
        <v>55</v>
      </c>
      <c r="BA753">
        <v>1</v>
      </c>
    </row>
    <row r="754" spans="15:53" hidden="1">
      <c r="O754" s="28"/>
      <c r="P754" s="28"/>
      <c r="Q754" s="28"/>
      <c r="R754" s="28"/>
      <c r="S754" s="28"/>
      <c r="T754" s="28"/>
      <c r="U754" s="28"/>
      <c r="V754" s="28"/>
      <c r="W754" s="28"/>
      <c r="X754" s="28"/>
      <c r="Y754" s="28"/>
      <c r="Z754" s="28"/>
      <c r="AA754" s="28"/>
      <c r="AB754" s="28"/>
      <c r="AC754" s="28"/>
      <c r="AD754" s="28"/>
      <c r="AE754" s="28"/>
      <c r="AF754" s="28"/>
      <c r="AG754" s="28"/>
      <c r="AH754" s="28"/>
      <c r="AI754" s="28"/>
      <c r="AJ754" s="28"/>
      <c r="AK754" s="28"/>
      <c r="AL754" s="28"/>
      <c r="AM754" s="28"/>
      <c r="AN754" s="28"/>
      <c r="AO754" s="28"/>
      <c r="AP754" s="28"/>
      <c r="AQ754" s="28"/>
      <c r="AR754" s="28"/>
      <c r="AS754" s="28"/>
      <c r="AT754" s="28"/>
      <c r="AW754" s="37">
        <v>32331.291666666668</v>
      </c>
      <c r="AX754">
        <v>5</v>
      </c>
      <c r="AY754">
        <v>3</v>
      </c>
      <c r="AZ754">
        <v>56</v>
      </c>
      <c r="BA754">
        <v>9</v>
      </c>
    </row>
    <row r="755" spans="15:53" hidden="1">
      <c r="O755" s="28"/>
      <c r="P755" s="28"/>
      <c r="Q755" s="28"/>
      <c r="R755" s="28"/>
      <c r="S755" s="28"/>
      <c r="T755" s="28"/>
      <c r="U755" s="28"/>
      <c r="V755" s="28"/>
      <c r="W755" s="28"/>
      <c r="X755" s="28"/>
      <c r="Y755" s="28"/>
      <c r="Z755" s="28"/>
      <c r="AA755" s="28"/>
      <c r="AB755" s="28"/>
      <c r="AC755" s="28"/>
      <c r="AD755" s="28"/>
      <c r="AE755" s="28"/>
      <c r="AF755" s="28"/>
      <c r="AG755" s="28"/>
      <c r="AH755" s="28"/>
      <c r="AI755" s="28"/>
      <c r="AJ755" s="28"/>
      <c r="AK755" s="28"/>
      <c r="AL755" s="28"/>
      <c r="AM755" s="28"/>
      <c r="AN755" s="28"/>
      <c r="AO755" s="28"/>
      <c r="AP755" s="28"/>
      <c r="AQ755" s="28"/>
      <c r="AR755" s="28"/>
      <c r="AS755" s="28"/>
      <c r="AT755" s="28"/>
      <c r="AW755" s="37">
        <v>32362.666666666668</v>
      </c>
      <c r="AX755">
        <v>5</v>
      </c>
      <c r="AY755">
        <v>3</v>
      </c>
      <c r="AZ755">
        <v>57</v>
      </c>
      <c r="BA755">
        <v>8</v>
      </c>
    </row>
    <row r="756" spans="15:53" hidden="1">
      <c r="O756" s="28"/>
      <c r="P756" s="28"/>
      <c r="Q756" s="28"/>
      <c r="R756" s="28"/>
      <c r="S756" s="28"/>
      <c r="T756" s="28"/>
      <c r="U756" s="28"/>
      <c r="V756" s="28"/>
      <c r="W756" s="28"/>
      <c r="X756" s="28"/>
      <c r="Y756" s="28"/>
      <c r="Z756" s="28"/>
      <c r="AA756" s="28"/>
      <c r="AB756" s="28"/>
      <c r="AC756" s="28"/>
      <c r="AD756" s="28"/>
      <c r="AE756" s="28"/>
      <c r="AF756" s="28"/>
      <c r="AG756" s="28"/>
      <c r="AH756" s="28"/>
      <c r="AI756" s="28"/>
      <c r="AJ756" s="28"/>
      <c r="AK756" s="28"/>
      <c r="AL756" s="28"/>
      <c r="AM756" s="28"/>
      <c r="AN756" s="28"/>
      <c r="AO756" s="28"/>
      <c r="AP756" s="28"/>
      <c r="AQ756" s="28"/>
      <c r="AR756" s="28"/>
      <c r="AS756" s="28"/>
      <c r="AT756" s="28"/>
      <c r="AW756" s="37">
        <v>32393.791666666668</v>
      </c>
      <c r="AX756">
        <v>5</v>
      </c>
      <c r="AY756">
        <v>3</v>
      </c>
      <c r="AZ756">
        <v>58</v>
      </c>
      <c r="BA756">
        <v>7</v>
      </c>
    </row>
    <row r="757" spans="15:53" hidden="1">
      <c r="O757" s="28"/>
      <c r="P757" s="28"/>
      <c r="Q757" s="28"/>
      <c r="R757" s="28"/>
      <c r="S757" s="28"/>
      <c r="T757" s="28"/>
      <c r="U757" s="28"/>
      <c r="V757" s="28"/>
      <c r="W757" s="28"/>
      <c r="X757" s="28"/>
      <c r="Y757" s="28"/>
      <c r="Z757" s="28"/>
      <c r="AA757" s="28"/>
      <c r="AB757" s="28"/>
      <c r="AC757" s="28"/>
      <c r="AD757" s="28"/>
      <c r="AE757" s="28"/>
      <c r="AF757" s="28"/>
      <c r="AG757" s="28"/>
      <c r="AH757" s="28"/>
      <c r="AI757" s="28"/>
      <c r="AJ757" s="28"/>
      <c r="AK757" s="28"/>
      <c r="AL757" s="28"/>
      <c r="AM757" s="28"/>
      <c r="AN757" s="28"/>
      <c r="AO757" s="28"/>
      <c r="AP757" s="28"/>
      <c r="AQ757" s="28"/>
      <c r="AR757" s="28"/>
      <c r="AS757" s="28"/>
      <c r="AT757" s="28"/>
      <c r="AW757" s="37">
        <v>32424.458333333332</v>
      </c>
      <c r="AX757">
        <v>5</v>
      </c>
      <c r="AY757">
        <v>3</v>
      </c>
      <c r="AZ757">
        <v>59</v>
      </c>
      <c r="BA757">
        <v>6</v>
      </c>
    </row>
    <row r="758" spans="15:53" hidden="1">
      <c r="O758" s="28"/>
      <c r="P758" s="28"/>
      <c r="Q758" s="28"/>
      <c r="R758" s="28"/>
      <c r="S758" s="28"/>
      <c r="T758" s="28"/>
      <c r="U758" s="28"/>
      <c r="V758" s="28"/>
      <c r="W758" s="28"/>
      <c r="X758" s="28"/>
      <c r="Y758" s="28"/>
      <c r="Z758" s="28"/>
      <c r="AA758" s="28"/>
      <c r="AB758" s="28"/>
      <c r="AC758" s="28"/>
      <c r="AD758" s="28"/>
      <c r="AE758" s="28"/>
      <c r="AF758" s="28"/>
      <c r="AG758" s="28"/>
      <c r="AH758" s="28"/>
      <c r="AI758" s="28"/>
      <c r="AJ758" s="28"/>
      <c r="AK758" s="28"/>
      <c r="AL758" s="28"/>
      <c r="AM758" s="28"/>
      <c r="AN758" s="28"/>
      <c r="AO758" s="28"/>
      <c r="AP758" s="28"/>
      <c r="AQ758" s="28"/>
      <c r="AR758" s="28"/>
      <c r="AS758" s="28"/>
      <c r="AT758" s="28"/>
      <c r="AW758" s="37">
        <v>32454.583333333332</v>
      </c>
      <c r="AX758">
        <v>5</v>
      </c>
      <c r="AY758">
        <v>3</v>
      </c>
      <c r="AZ758">
        <v>60</v>
      </c>
      <c r="BA758">
        <v>5</v>
      </c>
    </row>
    <row r="759" spans="15:53" hidden="1">
      <c r="O759" s="28"/>
      <c r="P759" s="28"/>
      <c r="Q759" s="28"/>
      <c r="R759" s="28"/>
      <c r="S759" s="28"/>
      <c r="T759" s="28"/>
      <c r="U759" s="28"/>
      <c r="V759" s="28"/>
      <c r="W759" s="28"/>
      <c r="X759" s="28"/>
      <c r="Y759" s="28"/>
      <c r="Z759" s="28"/>
      <c r="AA759" s="28"/>
      <c r="AB759" s="28"/>
      <c r="AC759" s="28"/>
      <c r="AD759" s="28"/>
      <c r="AE759" s="28"/>
      <c r="AF759" s="28"/>
      <c r="AG759" s="28"/>
      <c r="AH759" s="28"/>
      <c r="AI759" s="28"/>
      <c r="AJ759" s="28"/>
      <c r="AK759" s="28"/>
      <c r="AL759" s="28"/>
      <c r="AM759" s="28"/>
      <c r="AN759" s="28"/>
      <c r="AO759" s="28"/>
      <c r="AP759" s="28"/>
      <c r="AQ759" s="28"/>
      <c r="AR759" s="28"/>
      <c r="AS759" s="28"/>
      <c r="AT759" s="28"/>
      <c r="AW759" s="37">
        <v>32484.291666666668</v>
      </c>
      <c r="AX759">
        <v>5</v>
      </c>
      <c r="AY759">
        <v>3</v>
      </c>
      <c r="AZ759">
        <v>1</v>
      </c>
      <c r="BA759">
        <v>4</v>
      </c>
    </row>
    <row r="760" spans="15:53" hidden="1">
      <c r="O760" s="28"/>
      <c r="P760" s="28"/>
      <c r="Q760" s="28"/>
      <c r="R760" s="28"/>
      <c r="S760" s="28"/>
      <c r="T760" s="28"/>
      <c r="U760" s="28"/>
      <c r="V760" s="28"/>
      <c r="W760" s="28"/>
      <c r="X760" s="28"/>
      <c r="Y760" s="28"/>
      <c r="Z760" s="28"/>
      <c r="AA760" s="28"/>
      <c r="AB760" s="28"/>
      <c r="AC760" s="28"/>
      <c r="AD760" s="28"/>
      <c r="AE760" s="28"/>
      <c r="AF760" s="28"/>
      <c r="AG760" s="28"/>
      <c r="AH760" s="28"/>
      <c r="AI760" s="28"/>
      <c r="AJ760" s="28"/>
      <c r="AK760" s="28"/>
      <c r="AL760" s="28"/>
      <c r="AM760" s="28"/>
      <c r="AN760" s="28"/>
      <c r="AO760" s="28"/>
      <c r="AP760" s="28"/>
      <c r="AQ760" s="28"/>
      <c r="AR760" s="28"/>
      <c r="AS760" s="28"/>
      <c r="AT760" s="28"/>
      <c r="AW760" s="37">
        <v>32513.75</v>
      </c>
      <c r="AX760">
        <v>5</v>
      </c>
      <c r="AY760">
        <v>3</v>
      </c>
      <c r="AZ760">
        <v>2</v>
      </c>
      <c r="BA760">
        <v>3</v>
      </c>
    </row>
    <row r="761" spans="15:53" hidden="1">
      <c r="O761" s="28"/>
      <c r="P761" s="28"/>
      <c r="Q761" s="28"/>
      <c r="R761" s="28"/>
      <c r="S761" s="28"/>
      <c r="T761" s="28"/>
      <c r="U761" s="28"/>
      <c r="V761" s="28"/>
      <c r="W761" s="28"/>
      <c r="X761" s="28"/>
      <c r="Y761" s="28"/>
      <c r="Z761" s="28"/>
      <c r="AA761" s="28"/>
      <c r="AB761" s="28"/>
      <c r="AC761" s="28"/>
      <c r="AD761" s="28"/>
      <c r="AE761" s="28"/>
      <c r="AF761" s="28"/>
      <c r="AG761" s="28"/>
      <c r="AH761" s="28"/>
      <c r="AI761" s="28"/>
      <c r="AJ761" s="28"/>
      <c r="AK761" s="28"/>
      <c r="AL761" s="28"/>
      <c r="AM761" s="28"/>
      <c r="AN761" s="28"/>
      <c r="AO761" s="28"/>
      <c r="AP761" s="28"/>
      <c r="AQ761" s="28"/>
      <c r="AR761" s="28"/>
      <c r="AS761" s="28"/>
      <c r="AT761" s="28"/>
      <c r="AW761" s="37">
        <v>32543.208333333332</v>
      </c>
      <c r="AX761">
        <v>6</v>
      </c>
      <c r="AY761">
        <v>2</v>
      </c>
      <c r="AZ761">
        <v>3</v>
      </c>
      <c r="BA761">
        <v>2</v>
      </c>
    </row>
    <row r="762" spans="15:53" hidden="1">
      <c r="O762" s="28"/>
      <c r="P762" s="28"/>
      <c r="Q762" s="28"/>
      <c r="R762" s="28"/>
      <c r="S762" s="28"/>
      <c r="T762" s="28"/>
      <c r="U762" s="28"/>
      <c r="V762" s="28"/>
      <c r="W762" s="28"/>
      <c r="X762" s="28"/>
      <c r="Y762" s="28"/>
      <c r="Z762" s="28"/>
      <c r="AA762" s="28"/>
      <c r="AB762" s="28"/>
      <c r="AC762" s="28"/>
      <c r="AD762" s="28"/>
      <c r="AE762" s="28"/>
      <c r="AF762" s="28"/>
      <c r="AG762" s="28"/>
      <c r="AH762" s="28"/>
      <c r="AI762" s="28"/>
      <c r="AJ762" s="28"/>
      <c r="AK762" s="28"/>
      <c r="AL762" s="28"/>
      <c r="AM762" s="28"/>
      <c r="AN762" s="28"/>
      <c r="AO762" s="28"/>
      <c r="AP762" s="28"/>
      <c r="AQ762" s="28"/>
      <c r="AR762" s="28"/>
      <c r="AS762" s="28"/>
      <c r="AT762" s="28"/>
      <c r="AW762" s="37">
        <v>32572</v>
      </c>
      <c r="AX762">
        <v>6</v>
      </c>
      <c r="AY762">
        <v>2</v>
      </c>
      <c r="AZ762">
        <v>4</v>
      </c>
      <c r="BA762">
        <v>1</v>
      </c>
    </row>
    <row r="763" spans="15:53" hidden="1">
      <c r="O763" s="28"/>
      <c r="P763" s="28"/>
      <c r="Q763" s="28"/>
      <c r="R763" s="28"/>
      <c r="S763" s="28"/>
      <c r="T763" s="28"/>
      <c r="U763" s="28"/>
      <c r="V763" s="28"/>
      <c r="W763" s="28"/>
      <c r="X763" s="28"/>
      <c r="Y763" s="28"/>
      <c r="Z763" s="28"/>
      <c r="AA763" s="28"/>
      <c r="AB763" s="28"/>
      <c r="AC763" s="28"/>
      <c r="AD763" s="28"/>
      <c r="AE763" s="28"/>
      <c r="AF763" s="28"/>
      <c r="AG763" s="28"/>
      <c r="AH763" s="28"/>
      <c r="AI763" s="28"/>
      <c r="AJ763" s="28"/>
      <c r="AK763" s="28"/>
      <c r="AL763" s="28"/>
      <c r="AM763" s="28"/>
      <c r="AN763" s="28"/>
      <c r="AO763" s="28"/>
      <c r="AP763" s="28"/>
      <c r="AQ763" s="28"/>
      <c r="AR763" s="28"/>
      <c r="AS763" s="28"/>
      <c r="AT763" s="28"/>
      <c r="AW763" s="37">
        <v>32603.166666666668</v>
      </c>
      <c r="AX763">
        <v>6</v>
      </c>
      <c r="AY763">
        <v>2</v>
      </c>
      <c r="AZ763">
        <v>5</v>
      </c>
      <c r="BA763">
        <v>9</v>
      </c>
    </row>
    <row r="764" spans="15:53" hidden="1">
      <c r="O764" s="28"/>
      <c r="P764" s="28"/>
      <c r="Q764" s="28"/>
      <c r="R764" s="28"/>
      <c r="S764" s="28"/>
      <c r="T764" s="28"/>
      <c r="U764" s="28"/>
      <c r="V764" s="28"/>
      <c r="W764" s="28"/>
      <c r="X764" s="28"/>
      <c r="Y764" s="28"/>
      <c r="Z764" s="28"/>
      <c r="AA764" s="28"/>
      <c r="AB764" s="28"/>
      <c r="AC764" s="28"/>
      <c r="AD764" s="28"/>
      <c r="AE764" s="28"/>
      <c r="AF764" s="28"/>
      <c r="AG764" s="28"/>
      <c r="AH764" s="28"/>
      <c r="AI764" s="28"/>
      <c r="AJ764" s="28"/>
      <c r="AK764" s="28"/>
      <c r="AL764" s="28"/>
      <c r="AM764" s="28"/>
      <c r="AN764" s="28"/>
      <c r="AO764" s="28"/>
      <c r="AP764" s="28"/>
      <c r="AQ764" s="28"/>
      <c r="AR764" s="28"/>
      <c r="AS764" s="28"/>
      <c r="AT764" s="28"/>
      <c r="AW764" s="37">
        <v>32633.916666666668</v>
      </c>
      <c r="AX764">
        <v>6</v>
      </c>
      <c r="AY764">
        <v>2</v>
      </c>
      <c r="AZ764">
        <v>6</v>
      </c>
      <c r="BA764">
        <v>8</v>
      </c>
    </row>
    <row r="765" spans="15:53" hidden="1">
      <c r="O765" s="28"/>
      <c r="P765" s="28"/>
      <c r="Q765" s="28"/>
      <c r="R765" s="28"/>
      <c r="S765" s="28"/>
      <c r="T765" s="28"/>
      <c r="U765" s="28"/>
      <c r="V765" s="28"/>
      <c r="W765" s="28"/>
      <c r="X765" s="28"/>
      <c r="Y765" s="28"/>
      <c r="Z765" s="28"/>
      <c r="AA765" s="28"/>
      <c r="AB765" s="28"/>
      <c r="AC765" s="28"/>
      <c r="AD765" s="28"/>
      <c r="AE765" s="28"/>
      <c r="AF765" s="28"/>
      <c r="AG765" s="28"/>
      <c r="AH765" s="28"/>
      <c r="AI765" s="28"/>
      <c r="AJ765" s="28"/>
      <c r="AK765" s="28"/>
      <c r="AL765" s="28"/>
      <c r="AM765" s="28"/>
      <c r="AN765" s="28"/>
      <c r="AO765" s="28"/>
      <c r="AP765" s="28"/>
      <c r="AQ765" s="28"/>
      <c r="AR765" s="28"/>
      <c r="AS765" s="28"/>
      <c r="AT765" s="28"/>
      <c r="AW765" s="37">
        <v>32665.083333333332</v>
      </c>
      <c r="AX765">
        <v>6</v>
      </c>
      <c r="AY765">
        <v>2</v>
      </c>
      <c r="AZ765">
        <v>7</v>
      </c>
      <c r="BA765">
        <v>7</v>
      </c>
    </row>
    <row r="766" spans="15:53" hidden="1">
      <c r="O766" s="28"/>
      <c r="P766" s="28"/>
      <c r="Q766" s="28"/>
      <c r="R766" s="28"/>
      <c r="S766" s="28"/>
      <c r="T766" s="28"/>
      <c r="U766" s="28"/>
      <c r="V766" s="28"/>
      <c r="W766" s="28"/>
      <c r="X766" s="28"/>
      <c r="Y766" s="28"/>
      <c r="Z766" s="28"/>
      <c r="AA766" s="28"/>
      <c r="AB766" s="28"/>
      <c r="AC766" s="28"/>
      <c r="AD766" s="28"/>
      <c r="AE766" s="28"/>
      <c r="AF766" s="28"/>
      <c r="AG766" s="28"/>
      <c r="AH766" s="28"/>
      <c r="AI766" s="28"/>
      <c r="AJ766" s="28"/>
      <c r="AK766" s="28"/>
      <c r="AL766" s="28"/>
      <c r="AM766" s="28"/>
      <c r="AN766" s="28"/>
      <c r="AO766" s="28"/>
      <c r="AP766" s="28"/>
      <c r="AQ766" s="28"/>
      <c r="AR766" s="28"/>
      <c r="AS766" s="28"/>
      <c r="AT766" s="28"/>
      <c r="AW766" s="37">
        <v>32696.5</v>
      </c>
      <c r="AX766">
        <v>6</v>
      </c>
      <c r="AY766">
        <v>2</v>
      </c>
      <c r="AZ766">
        <v>8</v>
      </c>
      <c r="BA766">
        <v>6</v>
      </c>
    </row>
    <row r="767" spans="15:53" hidden="1">
      <c r="O767" s="28"/>
      <c r="P767" s="28"/>
      <c r="Q767" s="28"/>
      <c r="R767" s="28"/>
      <c r="S767" s="28"/>
      <c r="T767" s="28"/>
      <c r="U767" s="28"/>
      <c r="V767" s="28"/>
      <c r="W767" s="28"/>
      <c r="X767" s="28"/>
      <c r="Y767" s="28"/>
      <c r="Z767" s="28"/>
      <c r="AA767" s="28"/>
      <c r="AB767" s="28"/>
      <c r="AC767" s="28"/>
      <c r="AD767" s="28"/>
      <c r="AE767" s="28"/>
      <c r="AF767" s="28"/>
      <c r="AG767" s="28"/>
      <c r="AH767" s="28"/>
      <c r="AI767" s="28"/>
      <c r="AJ767" s="28"/>
      <c r="AK767" s="28"/>
      <c r="AL767" s="28"/>
      <c r="AM767" s="28"/>
      <c r="AN767" s="28"/>
      <c r="AO767" s="28"/>
      <c r="AP767" s="28"/>
      <c r="AQ767" s="28"/>
      <c r="AR767" s="28"/>
      <c r="AS767" s="28"/>
      <c r="AT767" s="28"/>
      <c r="AW767" s="37">
        <v>32727.916666666668</v>
      </c>
      <c r="AX767">
        <v>6</v>
      </c>
      <c r="AY767">
        <v>2</v>
      </c>
      <c r="AZ767">
        <v>9</v>
      </c>
      <c r="BA767">
        <v>5</v>
      </c>
    </row>
    <row r="768" spans="15:53" hidden="1">
      <c r="O768" s="28"/>
      <c r="P768" s="28"/>
      <c r="Q768" s="28"/>
      <c r="R768" s="28"/>
      <c r="S768" s="28"/>
      <c r="T768" s="28"/>
      <c r="U768" s="28"/>
      <c r="V768" s="28"/>
      <c r="W768" s="28"/>
      <c r="X768" s="28"/>
      <c r="Y768" s="28"/>
      <c r="Z768" s="28"/>
      <c r="AA768" s="28"/>
      <c r="AB768" s="28"/>
      <c r="AC768" s="28"/>
      <c r="AD768" s="28"/>
      <c r="AE768" s="28"/>
      <c r="AF768" s="28"/>
      <c r="AG768" s="28"/>
      <c r="AH768" s="28"/>
      <c r="AI768" s="28"/>
      <c r="AJ768" s="28"/>
      <c r="AK768" s="28"/>
      <c r="AL768" s="28"/>
      <c r="AM768" s="28"/>
      <c r="AN768" s="28"/>
      <c r="AO768" s="28"/>
      <c r="AP768" s="28"/>
      <c r="AQ768" s="28"/>
      <c r="AR768" s="28"/>
      <c r="AS768" s="28"/>
      <c r="AT768" s="28"/>
      <c r="AW768" s="37">
        <v>32759.041666666668</v>
      </c>
      <c r="AX768">
        <v>6</v>
      </c>
      <c r="AY768">
        <v>2</v>
      </c>
      <c r="AZ768">
        <v>10</v>
      </c>
      <c r="BA768">
        <v>4</v>
      </c>
    </row>
    <row r="769" spans="15:53" hidden="1">
      <c r="O769" s="28"/>
      <c r="P769" s="28"/>
      <c r="Q769" s="28"/>
      <c r="R769" s="28"/>
      <c r="S769" s="28"/>
      <c r="T769" s="28"/>
      <c r="U769" s="28"/>
      <c r="V769" s="28"/>
      <c r="W769" s="28"/>
      <c r="X769" s="28"/>
      <c r="Y769" s="28"/>
      <c r="Z769" s="28"/>
      <c r="AA769" s="28"/>
      <c r="AB769" s="28"/>
      <c r="AC769" s="28"/>
      <c r="AD769" s="28"/>
      <c r="AE769" s="28"/>
      <c r="AF769" s="28"/>
      <c r="AG769" s="28"/>
      <c r="AH769" s="28"/>
      <c r="AI769" s="28"/>
      <c r="AJ769" s="28"/>
      <c r="AK769" s="28"/>
      <c r="AL769" s="28"/>
      <c r="AM769" s="28"/>
      <c r="AN769" s="28"/>
      <c r="AO769" s="28"/>
      <c r="AP769" s="28"/>
      <c r="AQ769" s="28"/>
      <c r="AR769" s="28"/>
      <c r="AS769" s="28"/>
      <c r="AT769" s="28"/>
      <c r="AW769" s="37">
        <v>32789.666666666664</v>
      </c>
      <c r="AX769">
        <v>6</v>
      </c>
      <c r="AY769">
        <v>2</v>
      </c>
      <c r="AZ769">
        <v>11</v>
      </c>
      <c r="BA769">
        <v>3</v>
      </c>
    </row>
    <row r="770" spans="15:53" hidden="1">
      <c r="O770" s="28"/>
      <c r="P770" s="28"/>
      <c r="Q770" s="28"/>
      <c r="R770" s="28"/>
      <c r="S770" s="28"/>
      <c r="T770" s="28"/>
      <c r="U770" s="28"/>
      <c r="V770" s="28"/>
      <c r="W770" s="28"/>
      <c r="X770" s="28"/>
      <c r="Y770" s="28"/>
      <c r="Z770" s="28"/>
      <c r="AA770" s="28"/>
      <c r="AB770" s="28"/>
      <c r="AC770" s="28"/>
      <c r="AD770" s="28"/>
      <c r="AE770" s="28"/>
      <c r="AF770" s="28"/>
      <c r="AG770" s="28"/>
      <c r="AH770" s="28"/>
      <c r="AI770" s="28"/>
      <c r="AJ770" s="28"/>
      <c r="AK770" s="28"/>
      <c r="AL770" s="28"/>
      <c r="AM770" s="28"/>
      <c r="AN770" s="28"/>
      <c r="AO770" s="28"/>
      <c r="AP770" s="28"/>
      <c r="AQ770" s="28"/>
      <c r="AR770" s="28"/>
      <c r="AS770" s="28"/>
      <c r="AT770" s="28"/>
      <c r="AW770" s="37">
        <v>32819.833333333336</v>
      </c>
      <c r="AX770">
        <v>6</v>
      </c>
      <c r="AY770">
        <v>2</v>
      </c>
      <c r="AZ770">
        <v>12</v>
      </c>
      <c r="BA770">
        <v>2</v>
      </c>
    </row>
    <row r="771" spans="15:53" hidden="1">
      <c r="O771" s="28"/>
      <c r="P771" s="28"/>
      <c r="Q771" s="28"/>
      <c r="R771" s="28"/>
      <c r="S771" s="28"/>
      <c r="T771" s="28"/>
      <c r="U771" s="28"/>
      <c r="V771" s="28"/>
      <c r="W771" s="28"/>
      <c r="X771" s="28"/>
      <c r="Y771" s="28"/>
      <c r="Z771" s="28"/>
      <c r="AA771" s="28"/>
      <c r="AB771" s="28"/>
      <c r="AC771" s="28"/>
      <c r="AD771" s="28"/>
      <c r="AE771" s="28"/>
      <c r="AF771" s="28"/>
      <c r="AG771" s="28"/>
      <c r="AH771" s="28"/>
      <c r="AI771" s="28"/>
      <c r="AJ771" s="28"/>
      <c r="AK771" s="28"/>
      <c r="AL771" s="28"/>
      <c r="AM771" s="28"/>
      <c r="AN771" s="28"/>
      <c r="AO771" s="28"/>
      <c r="AP771" s="28"/>
      <c r="AQ771" s="28"/>
      <c r="AR771" s="28"/>
      <c r="AS771" s="28"/>
      <c r="AT771" s="28"/>
      <c r="AW771" s="37">
        <v>32849.5</v>
      </c>
      <c r="AX771">
        <v>6</v>
      </c>
      <c r="AY771">
        <v>2</v>
      </c>
      <c r="AZ771">
        <v>13</v>
      </c>
      <c r="BA771">
        <v>1</v>
      </c>
    </row>
    <row r="772" spans="15:53" hidden="1">
      <c r="O772" s="28"/>
      <c r="P772" s="28"/>
      <c r="Q772" s="28"/>
      <c r="R772" s="28"/>
      <c r="S772" s="28"/>
      <c r="T772" s="28"/>
      <c r="U772" s="28"/>
      <c r="V772" s="28"/>
      <c r="W772" s="28"/>
      <c r="X772" s="28"/>
      <c r="Y772" s="28"/>
      <c r="Z772" s="28"/>
      <c r="AA772" s="28"/>
      <c r="AB772" s="28"/>
      <c r="AC772" s="28"/>
      <c r="AD772" s="28"/>
      <c r="AE772" s="28"/>
      <c r="AF772" s="28"/>
      <c r="AG772" s="28"/>
      <c r="AH772" s="28"/>
      <c r="AI772" s="28"/>
      <c r="AJ772" s="28"/>
      <c r="AK772" s="28"/>
      <c r="AL772" s="28"/>
      <c r="AM772" s="28"/>
      <c r="AN772" s="28"/>
      <c r="AO772" s="28"/>
      <c r="AP772" s="28"/>
      <c r="AQ772" s="28"/>
      <c r="AR772" s="28"/>
      <c r="AS772" s="28"/>
      <c r="AT772" s="28"/>
      <c r="AW772" s="37">
        <v>32878</v>
      </c>
      <c r="AX772">
        <v>6</v>
      </c>
      <c r="AY772">
        <v>2</v>
      </c>
      <c r="AZ772">
        <v>14</v>
      </c>
      <c r="BA772">
        <v>9</v>
      </c>
    </row>
    <row r="773" spans="15:53" hidden="1">
      <c r="O773" s="28"/>
      <c r="P773" s="28"/>
      <c r="Q773" s="28"/>
      <c r="R773" s="28"/>
      <c r="S773" s="28"/>
      <c r="T773" s="28"/>
      <c r="U773" s="28"/>
      <c r="V773" s="28"/>
      <c r="W773" s="28"/>
      <c r="X773" s="28"/>
      <c r="Y773" s="28"/>
      <c r="Z773" s="28"/>
      <c r="AA773" s="28"/>
      <c r="AB773" s="28"/>
      <c r="AC773" s="28"/>
      <c r="AD773" s="28"/>
      <c r="AE773" s="28"/>
      <c r="AF773" s="28"/>
      <c r="AG773" s="28"/>
      <c r="AH773" s="28"/>
      <c r="AI773" s="28"/>
      <c r="AJ773" s="28"/>
      <c r="AK773" s="28"/>
      <c r="AL773" s="28"/>
      <c r="AM773" s="28"/>
      <c r="AN773" s="28"/>
      <c r="AO773" s="28"/>
      <c r="AP773" s="28"/>
      <c r="AQ773" s="28"/>
      <c r="AR773" s="28"/>
      <c r="AS773" s="28"/>
      <c r="AT773" s="28"/>
      <c r="AW773" s="37">
        <v>32908.458333333336</v>
      </c>
      <c r="AX773">
        <v>7</v>
      </c>
      <c r="AY773">
        <v>1</v>
      </c>
      <c r="AZ773">
        <v>15</v>
      </c>
      <c r="BA773">
        <v>8</v>
      </c>
    </row>
    <row r="774" spans="15:53" hidden="1">
      <c r="O774" s="28"/>
      <c r="P774" s="28"/>
      <c r="Q774" s="28"/>
      <c r="R774" s="28"/>
      <c r="S774" s="28"/>
      <c r="T774" s="28"/>
      <c r="U774" s="28"/>
      <c r="V774" s="28"/>
      <c r="W774" s="28"/>
      <c r="X774" s="28"/>
      <c r="Y774" s="28"/>
      <c r="Z774" s="28"/>
      <c r="AA774" s="28"/>
      <c r="AB774" s="28"/>
      <c r="AC774" s="28"/>
      <c r="AD774" s="28"/>
      <c r="AE774" s="28"/>
      <c r="AF774" s="28"/>
      <c r="AG774" s="28"/>
      <c r="AH774" s="28"/>
      <c r="AI774" s="28"/>
      <c r="AJ774" s="28"/>
      <c r="AK774" s="28"/>
      <c r="AL774" s="28"/>
      <c r="AM774" s="28"/>
      <c r="AN774" s="28"/>
      <c r="AO774" s="28"/>
      <c r="AP774" s="28"/>
      <c r="AQ774" s="28"/>
      <c r="AR774" s="28"/>
      <c r="AS774" s="28"/>
      <c r="AT774" s="28"/>
      <c r="AW774" s="37">
        <v>32938.208333333336</v>
      </c>
      <c r="AX774">
        <v>7</v>
      </c>
      <c r="AY774">
        <v>1</v>
      </c>
      <c r="AZ774">
        <v>16</v>
      </c>
      <c r="BA774">
        <v>7</v>
      </c>
    </row>
    <row r="775" spans="15:53" hidden="1">
      <c r="O775" s="28"/>
      <c r="P775" s="28"/>
      <c r="Q775" s="28"/>
      <c r="R775" s="28"/>
      <c r="S775" s="28"/>
      <c r="T775" s="28"/>
      <c r="U775" s="28"/>
      <c r="V775" s="28"/>
      <c r="W775" s="28"/>
      <c r="X775" s="28"/>
      <c r="Y775" s="28"/>
      <c r="Z775" s="28"/>
      <c r="AA775" s="28"/>
      <c r="AB775" s="28"/>
      <c r="AC775" s="28"/>
      <c r="AD775" s="28"/>
      <c r="AE775" s="28"/>
      <c r="AF775" s="28"/>
      <c r="AG775" s="28"/>
      <c r="AH775" s="28"/>
      <c r="AI775" s="28"/>
      <c r="AJ775" s="28"/>
      <c r="AK775" s="28"/>
      <c r="AL775" s="28"/>
      <c r="AM775" s="28"/>
      <c r="AN775" s="28"/>
      <c r="AO775" s="28"/>
      <c r="AP775" s="28"/>
      <c r="AQ775" s="28"/>
      <c r="AR775" s="28"/>
      <c r="AS775" s="28"/>
      <c r="AT775" s="28"/>
      <c r="AW775" s="37">
        <v>32968.416666666664</v>
      </c>
      <c r="AX775">
        <v>7</v>
      </c>
      <c r="AY775">
        <v>1</v>
      </c>
      <c r="AZ775">
        <v>17</v>
      </c>
      <c r="BA775">
        <v>6</v>
      </c>
    </row>
    <row r="776" spans="15:53" hidden="1">
      <c r="O776" s="28"/>
      <c r="P776" s="28"/>
      <c r="Q776" s="28"/>
      <c r="R776" s="28"/>
      <c r="S776" s="28"/>
      <c r="T776" s="28"/>
      <c r="U776" s="28"/>
      <c r="V776" s="28"/>
      <c r="W776" s="28"/>
      <c r="X776" s="28"/>
      <c r="Y776" s="28"/>
      <c r="Z776" s="28"/>
      <c r="AA776" s="28"/>
      <c r="AB776" s="28"/>
      <c r="AC776" s="28"/>
      <c r="AD776" s="28"/>
      <c r="AE776" s="28"/>
      <c r="AF776" s="28"/>
      <c r="AG776" s="28"/>
      <c r="AH776" s="28"/>
      <c r="AI776" s="28"/>
      <c r="AJ776" s="28"/>
      <c r="AK776" s="28"/>
      <c r="AL776" s="28"/>
      <c r="AM776" s="28"/>
      <c r="AN776" s="28"/>
      <c r="AO776" s="28"/>
      <c r="AP776" s="28"/>
      <c r="AQ776" s="28"/>
      <c r="AR776" s="28"/>
      <c r="AS776" s="28"/>
      <c r="AT776" s="28"/>
      <c r="AW776" s="37">
        <v>32999.166666666664</v>
      </c>
      <c r="AX776">
        <v>7</v>
      </c>
      <c r="AY776">
        <v>1</v>
      </c>
      <c r="AZ776">
        <v>18</v>
      </c>
      <c r="BA776">
        <v>5</v>
      </c>
    </row>
    <row r="777" spans="15:53" hidden="1">
      <c r="O777" s="28"/>
      <c r="P777" s="28"/>
      <c r="Q777" s="28"/>
      <c r="R777" s="28"/>
      <c r="S777" s="28"/>
      <c r="T777" s="28"/>
      <c r="U777" s="28"/>
      <c r="V777" s="28"/>
      <c r="W777" s="28"/>
      <c r="X777" s="28"/>
      <c r="Y777" s="28"/>
      <c r="Z777" s="28"/>
      <c r="AA777" s="28"/>
      <c r="AB777" s="28"/>
      <c r="AC777" s="28"/>
      <c r="AD777" s="28"/>
      <c r="AE777" s="28"/>
      <c r="AF777" s="28"/>
      <c r="AG777" s="28"/>
      <c r="AH777" s="28"/>
      <c r="AI777" s="28"/>
      <c r="AJ777" s="28"/>
      <c r="AK777" s="28"/>
      <c r="AL777" s="28"/>
      <c r="AM777" s="28"/>
      <c r="AN777" s="28"/>
      <c r="AO777" s="28"/>
      <c r="AP777" s="28"/>
      <c r="AQ777" s="28"/>
      <c r="AR777" s="28"/>
      <c r="AS777" s="28"/>
      <c r="AT777" s="28"/>
      <c r="AW777" s="37">
        <v>33030.333333333336</v>
      </c>
      <c r="AX777">
        <v>7</v>
      </c>
      <c r="AY777">
        <v>1</v>
      </c>
      <c r="AZ777">
        <v>19</v>
      </c>
      <c r="BA777">
        <v>4</v>
      </c>
    </row>
    <row r="778" spans="15:53" hidden="1">
      <c r="O778" s="28"/>
      <c r="P778" s="28"/>
      <c r="Q778" s="28"/>
      <c r="R778" s="28"/>
      <c r="S778" s="28"/>
      <c r="T778" s="28"/>
      <c r="U778" s="28"/>
      <c r="V778" s="28"/>
      <c r="W778" s="28"/>
      <c r="X778" s="28"/>
      <c r="Y778" s="28"/>
      <c r="Z778" s="28"/>
      <c r="AA778" s="28"/>
      <c r="AB778" s="28"/>
      <c r="AC778" s="28"/>
      <c r="AD778" s="28"/>
      <c r="AE778" s="28"/>
      <c r="AF778" s="28"/>
      <c r="AG778" s="28"/>
      <c r="AH778" s="28"/>
      <c r="AI778" s="28"/>
      <c r="AJ778" s="28"/>
      <c r="AK778" s="28"/>
      <c r="AL778" s="28"/>
      <c r="AM778" s="28"/>
      <c r="AN778" s="28"/>
      <c r="AO778" s="28"/>
      <c r="AP778" s="28"/>
      <c r="AQ778" s="28"/>
      <c r="AR778" s="28"/>
      <c r="AS778" s="28"/>
      <c r="AT778" s="28"/>
      <c r="AW778" s="37">
        <v>33061.75</v>
      </c>
      <c r="AX778">
        <v>7</v>
      </c>
      <c r="AY778">
        <v>1</v>
      </c>
      <c r="AZ778">
        <v>20</v>
      </c>
      <c r="BA778">
        <v>3</v>
      </c>
    </row>
    <row r="779" spans="15:53" hidden="1">
      <c r="O779" s="28"/>
      <c r="P779" s="28"/>
      <c r="Q779" s="28"/>
      <c r="R779" s="28"/>
      <c r="S779" s="28"/>
      <c r="T779" s="28"/>
      <c r="U779" s="28"/>
      <c r="V779" s="28"/>
      <c r="W779" s="28"/>
      <c r="X779" s="28"/>
      <c r="Y779" s="28"/>
      <c r="Z779" s="28"/>
      <c r="AA779" s="28"/>
      <c r="AB779" s="28"/>
      <c r="AC779" s="28"/>
      <c r="AD779" s="28"/>
      <c r="AE779" s="28"/>
      <c r="AF779" s="28"/>
      <c r="AG779" s="28"/>
      <c r="AH779" s="28"/>
      <c r="AI779" s="28"/>
      <c r="AJ779" s="28"/>
      <c r="AK779" s="28"/>
      <c r="AL779" s="28"/>
      <c r="AM779" s="28"/>
      <c r="AN779" s="28"/>
      <c r="AO779" s="28"/>
      <c r="AP779" s="28"/>
      <c r="AQ779" s="28"/>
      <c r="AR779" s="28"/>
      <c r="AS779" s="28"/>
      <c r="AT779" s="28"/>
      <c r="AW779" s="37">
        <v>33093.166666666664</v>
      </c>
      <c r="AX779">
        <v>7</v>
      </c>
      <c r="AY779">
        <v>1</v>
      </c>
      <c r="AZ779">
        <v>21</v>
      </c>
      <c r="BA779">
        <v>2</v>
      </c>
    </row>
    <row r="780" spans="15:53" hidden="1">
      <c r="O780" s="28"/>
      <c r="P780" s="28"/>
      <c r="Q780" s="28"/>
      <c r="R780" s="28"/>
      <c r="S780" s="28"/>
      <c r="T780" s="28"/>
      <c r="U780" s="28"/>
      <c r="V780" s="28"/>
      <c r="W780" s="28"/>
      <c r="X780" s="28"/>
      <c r="Y780" s="28"/>
      <c r="Z780" s="28"/>
      <c r="AA780" s="28"/>
      <c r="AB780" s="28"/>
      <c r="AC780" s="28"/>
      <c r="AD780" s="28"/>
      <c r="AE780" s="28"/>
      <c r="AF780" s="28"/>
      <c r="AG780" s="28"/>
      <c r="AH780" s="28"/>
      <c r="AI780" s="28"/>
      <c r="AJ780" s="28"/>
      <c r="AK780" s="28"/>
      <c r="AL780" s="28"/>
      <c r="AM780" s="28"/>
      <c r="AN780" s="28"/>
      <c r="AO780" s="28"/>
      <c r="AP780" s="28"/>
      <c r="AQ780" s="28"/>
      <c r="AR780" s="28"/>
      <c r="AS780" s="28"/>
      <c r="AT780" s="28"/>
      <c r="AW780" s="37">
        <v>33124.291666666664</v>
      </c>
      <c r="AX780">
        <v>7</v>
      </c>
      <c r="AY780">
        <v>1</v>
      </c>
      <c r="AZ780">
        <v>22</v>
      </c>
      <c r="BA780">
        <v>1</v>
      </c>
    </row>
    <row r="781" spans="15:53" hidden="1">
      <c r="O781" s="28"/>
      <c r="P781" s="28"/>
      <c r="Q781" s="28"/>
      <c r="R781" s="28"/>
      <c r="S781" s="28"/>
      <c r="T781" s="28"/>
      <c r="U781" s="28"/>
      <c r="V781" s="28"/>
      <c r="W781" s="28"/>
      <c r="X781" s="28"/>
      <c r="Y781" s="28"/>
      <c r="Z781" s="28"/>
      <c r="AA781" s="28"/>
      <c r="AB781" s="28"/>
      <c r="AC781" s="28"/>
      <c r="AD781" s="28"/>
      <c r="AE781" s="28"/>
      <c r="AF781" s="28"/>
      <c r="AG781" s="28"/>
      <c r="AH781" s="28"/>
      <c r="AI781" s="28"/>
      <c r="AJ781" s="28"/>
      <c r="AK781" s="28"/>
      <c r="AL781" s="28"/>
      <c r="AM781" s="28"/>
      <c r="AN781" s="28"/>
      <c r="AO781" s="28"/>
      <c r="AP781" s="28"/>
      <c r="AQ781" s="28"/>
      <c r="AR781" s="28"/>
      <c r="AS781" s="28"/>
      <c r="AT781" s="28"/>
      <c r="AW781" s="37">
        <v>33154.916666666664</v>
      </c>
      <c r="AX781">
        <v>7</v>
      </c>
      <c r="AY781">
        <v>1</v>
      </c>
      <c r="AZ781">
        <v>23</v>
      </c>
      <c r="BA781">
        <v>9</v>
      </c>
    </row>
    <row r="782" spans="15:53" hidden="1">
      <c r="O782" s="28"/>
      <c r="P782" s="28"/>
      <c r="Q782" s="28"/>
      <c r="R782" s="28"/>
      <c r="S782" s="28"/>
      <c r="T782" s="28"/>
      <c r="U782" s="28"/>
      <c r="V782" s="28"/>
      <c r="W782" s="28"/>
      <c r="X782" s="28"/>
      <c r="Y782" s="28"/>
      <c r="Z782" s="28"/>
      <c r="AA782" s="28"/>
      <c r="AB782" s="28"/>
      <c r="AC782" s="28"/>
      <c r="AD782" s="28"/>
      <c r="AE782" s="28"/>
      <c r="AF782" s="28"/>
      <c r="AG782" s="28"/>
      <c r="AH782" s="28"/>
      <c r="AI782" s="28"/>
      <c r="AJ782" s="28"/>
      <c r="AK782" s="28"/>
      <c r="AL782" s="28"/>
      <c r="AM782" s="28"/>
      <c r="AN782" s="28"/>
      <c r="AO782" s="28"/>
      <c r="AP782" s="28"/>
      <c r="AQ782" s="28"/>
      <c r="AR782" s="28"/>
      <c r="AS782" s="28"/>
      <c r="AT782" s="28"/>
      <c r="AW782" s="37">
        <v>33185.041666666664</v>
      </c>
      <c r="AX782">
        <v>7</v>
      </c>
      <c r="AY782">
        <v>1</v>
      </c>
      <c r="AZ782">
        <v>24</v>
      </c>
      <c r="BA782">
        <v>8</v>
      </c>
    </row>
    <row r="783" spans="15:53" hidden="1">
      <c r="O783" s="28"/>
      <c r="P783" s="28"/>
      <c r="Q783" s="28"/>
      <c r="R783" s="28"/>
      <c r="S783" s="28"/>
      <c r="T783" s="28"/>
      <c r="U783" s="28"/>
      <c r="V783" s="28"/>
      <c r="W783" s="28"/>
      <c r="X783" s="28"/>
      <c r="Y783" s="28"/>
      <c r="Z783" s="28"/>
      <c r="AA783" s="28"/>
      <c r="AB783" s="28"/>
      <c r="AC783" s="28"/>
      <c r="AD783" s="28"/>
      <c r="AE783" s="28"/>
      <c r="AF783" s="28"/>
      <c r="AG783" s="28"/>
      <c r="AH783" s="28"/>
      <c r="AI783" s="28"/>
      <c r="AJ783" s="28"/>
      <c r="AK783" s="28"/>
      <c r="AL783" s="28"/>
      <c r="AM783" s="28"/>
      <c r="AN783" s="28"/>
      <c r="AO783" s="28"/>
      <c r="AP783" s="28"/>
      <c r="AQ783" s="28"/>
      <c r="AR783" s="28"/>
      <c r="AS783" s="28"/>
      <c r="AT783" s="28"/>
      <c r="AW783" s="37">
        <v>33214.75</v>
      </c>
      <c r="AX783">
        <v>7</v>
      </c>
      <c r="AY783">
        <v>1</v>
      </c>
      <c r="AZ783">
        <v>25</v>
      </c>
      <c r="BA783">
        <v>7</v>
      </c>
    </row>
    <row r="784" spans="15:53" hidden="1">
      <c r="O784" s="28"/>
      <c r="P784" s="28"/>
      <c r="Q784" s="28"/>
      <c r="R784" s="28"/>
      <c r="S784" s="28"/>
      <c r="T784" s="28"/>
      <c r="U784" s="28"/>
      <c r="V784" s="28"/>
      <c r="W784" s="28"/>
      <c r="X784" s="28"/>
      <c r="Y784" s="28"/>
      <c r="Z784" s="28"/>
      <c r="AA784" s="28"/>
      <c r="AB784" s="28"/>
      <c r="AC784" s="28"/>
      <c r="AD784" s="28"/>
      <c r="AE784" s="28"/>
      <c r="AF784" s="28"/>
      <c r="AG784" s="28"/>
      <c r="AH784" s="28"/>
      <c r="AI784" s="28"/>
      <c r="AJ784" s="28"/>
      <c r="AK784" s="28"/>
      <c r="AL784" s="28"/>
      <c r="AM784" s="28"/>
      <c r="AN784" s="28"/>
      <c r="AO784" s="28"/>
      <c r="AP784" s="28"/>
      <c r="AQ784" s="28"/>
      <c r="AR784" s="28"/>
      <c r="AS784" s="28"/>
      <c r="AT784" s="28"/>
      <c r="AW784" s="37">
        <v>33244.208333333336</v>
      </c>
      <c r="AX784">
        <v>7</v>
      </c>
      <c r="AY784">
        <v>1</v>
      </c>
      <c r="AZ784">
        <v>26</v>
      </c>
      <c r="BA784">
        <v>6</v>
      </c>
    </row>
    <row r="785" spans="15:53" hidden="1">
      <c r="O785" s="28"/>
      <c r="P785" s="28"/>
      <c r="Q785" s="28"/>
      <c r="R785" s="28"/>
      <c r="S785" s="28"/>
      <c r="T785" s="28"/>
      <c r="U785" s="28"/>
      <c r="V785" s="28"/>
      <c r="W785" s="28"/>
      <c r="X785" s="28"/>
      <c r="Y785" s="28"/>
      <c r="Z785" s="28"/>
      <c r="AA785" s="28"/>
      <c r="AB785" s="28"/>
      <c r="AC785" s="28"/>
      <c r="AD785" s="28"/>
      <c r="AE785" s="28"/>
      <c r="AF785" s="28"/>
      <c r="AG785" s="28"/>
      <c r="AH785" s="28"/>
      <c r="AI785" s="28"/>
      <c r="AJ785" s="28"/>
      <c r="AK785" s="28"/>
      <c r="AL785" s="28"/>
      <c r="AM785" s="28"/>
      <c r="AN785" s="28"/>
      <c r="AO785" s="28"/>
      <c r="AP785" s="28"/>
      <c r="AQ785" s="28"/>
      <c r="AR785" s="28"/>
      <c r="AS785" s="28"/>
      <c r="AT785" s="28"/>
      <c r="AW785" s="37">
        <v>33273.708333333336</v>
      </c>
      <c r="AX785">
        <v>8</v>
      </c>
      <c r="AY785">
        <v>9</v>
      </c>
      <c r="AZ785">
        <v>27</v>
      </c>
      <c r="BA785">
        <v>5</v>
      </c>
    </row>
    <row r="786" spans="15:53" hidden="1">
      <c r="O786" s="28"/>
      <c r="P786" s="28"/>
      <c r="Q786" s="28"/>
      <c r="R786" s="28"/>
      <c r="S786" s="28"/>
      <c r="T786" s="28"/>
      <c r="U786" s="28"/>
      <c r="V786" s="28"/>
      <c r="W786" s="28"/>
      <c r="X786" s="28"/>
      <c r="Y786" s="28"/>
      <c r="Z786" s="28"/>
      <c r="AA786" s="28"/>
      <c r="AB786" s="28"/>
      <c r="AC786" s="28"/>
      <c r="AD786" s="28"/>
      <c r="AE786" s="28"/>
      <c r="AF786" s="28"/>
      <c r="AG786" s="28"/>
      <c r="AH786" s="28"/>
      <c r="AI786" s="28"/>
      <c r="AJ786" s="28"/>
      <c r="AK786" s="28"/>
      <c r="AL786" s="28"/>
      <c r="AM786" s="28"/>
      <c r="AN786" s="28"/>
      <c r="AO786" s="28"/>
      <c r="AP786" s="28"/>
      <c r="AQ786" s="28"/>
      <c r="AR786" s="28"/>
      <c r="AS786" s="28"/>
      <c r="AT786" s="28"/>
      <c r="AW786" s="37">
        <v>33303.458333333336</v>
      </c>
      <c r="AX786">
        <v>8</v>
      </c>
      <c r="AY786">
        <v>9</v>
      </c>
      <c r="AZ786">
        <v>28</v>
      </c>
      <c r="BA786">
        <v>4</v>
      </c>
    </row>
    <row r="787" spans="15:53" hidden="1">
      <c r="O787" s="28"/>
      <c r="P787" s="28"/>
      <c r="Q787" s="28"/>
      <c r="R787" s="28"/>
      <c r="S787" s="28"/>
      <c r="T787" s="28"/>
      <c r="U787" s="28"/>
      <c r="V787" s="28"/>
      <c r="W787" s="28"/>
      <c r="X787" s="28"/>
      <c r="Y787" s="28"/>
      <c r="Z787" s="28"/>
      <c r="AA787" s="28"/>
      <c r="AB787" s="28"/>
      <c r="AC787" s="28"/>
      <c r="AD787" s="28"/>
      <c r="AE787" s="28"/>
      <c r="AF787" s="28"/>
      <c r="AG787" s="28"/>
      <c r="AH787" s="28"/>
      <c r="AI787" s="28"/>
      <c r="AJ787" s="28"/>
      <c r="AK787" s="28"/>
      <c r="AL787" s="28"/>
      <c r="AM787" s="28"/>
      <c r="AN787" s="28"/>
      <c r="AO787" s="28"/>
      <c r="AP787" s="28"/>
      <c r="AQ787" s="28"/>
      <c r="AR787" s="28"/>
      <c r="AS787" s="28"/>
      <c r="AT787" s="28"/>
      <c r="AW787" s="37">
        <v>33333.666666666664</v>
      </c>
      <c r="AX787">
        <v>8</v>
      </c>
      <c r="AY787">
        <v>9</v>
      </c>
      <c r="AZ787">
        <v>29</v>
      </c>
      <c r="BA787">
        <v>3</v>
      </c>
    </row>
    <row r="788" spans="15:53" hidden="1">
      <c r="O788" s="28"/>
      <c r="P788" s="28"/>
      <c r="Q788" s="28"/>
      <c r="R788" s="28"/>
      <c r="S788" s="28"/>
      <c r="T788" s="28"/>
      <c r="U788" s="28"/>
      <c r="V788" s="28"/>
      <c r="W788" s="28"/>
      <c r="X788" s="28"/>
      <c r="Y788" s="28"/>
      <c r="Z788" s="28"/>
      <c r="AA788" s="28"/>
      <c r="AB788" s="28"/>
      <c r="AC788" s="28"/>
      <c r="AD788" s="28"/>
      <c r="AE788" s="28"/>
      <c r="AF788" s="28"/>
      <c r="AG788" s="28"/>
      <c r="AH788" s="28"/>
      <c r="AI788" s="28"/>
      <c r="AJ788" s="28"/>
      <c r="AK788" s="28"/>
      <c r="AL788" s="28"/>
      <c r="AM788" s="28"/>
      <c r="AN788" s="28"/>
      <c r="AO788" s="28"/>
      <c r="AP788" s="28"/>
      <c r="AQ788" s="28"/>
      <c r="AR788" s="28"/>
      <c r="AS788" s="28"/>
      <c r="AT788" s="28"/>
      <c r="AW788" s="37">
        <v>33364.375</v>
      </c>
      <c r="AX788">
        <v>8</v>
      </c>
      <c r="AY788">
        <v>9</v>
      </c>
      <c r="AZ788">
        <v>30</v>
      </c>
      <c r="BA788">
        <v>2</v>
      </c>
    </row>
    <row r="789" spans="15:53" hidden="1">
      <c r="O789" s="28"/>
      <c r="P789" s="28"/>
      <c r="Q789" s="28"/>
      <c r="R789" s="28"/>
      <c r="S789" s="28"/>
      <c r="T789" s="28"/>
      <c r="U789" s="28"/>
      <c r="V789" s="28"/>
      <c r="W789" s="28"/>
      <c r="X789" s="28"/>
      <c r="Y789" s="28"/>
      <c r="Z789" s="28"/>
      <c r="AA789" s="28"/>
      <c r="AB789" s="28"/>
      <c r="AC789" s="28"/>
      <c r="AD789" s="28"/>
      <c r="AE789" s="28"/>
      <c r="AF789" s="28"/>
      <c r="AG789" s="28"/>
      <c r="AH789" s="28"/>
      <c r="AI789" s="28"/>
      <c r="AJ789" s="28"/>
      <c r="AK789" s="28"/>
      <c r="AL789" s="28"/>
      <c r="AM789" s="28"/>
      <c r="AN789" s="28"/>
      <c r="AO789" s="28"/>
      <c r="AP789" s="28"/>
      <c r="AQ789" s="28"/>
      <c r="AR789" s="28"/>
      <c r="AS789" s="28"/>
      <c r="AT789" s="28"/>
      <c r="AW789" s="37">
        <v>33395.583333333336</v>
      </c>
      <c r="AX789">
        <v>8</v>
      </c>
      <c r="AY789">
        <v>9</v>
      </c>
      <c r="AZ789">
        <v>31</v>
      </c>
      <c r="BA789">
        <v>1</v>
      </c>
    </row>
    <row r="790" spans="15:53" hidden="1">
      <c r="O790" s="28"/>
      <c r="P790" s="28"/>
      <c r="Q790" s="28"/>
      <c r="R790" s="28"/>
      <c r="S790" s="28"/>
      <c r="T790" s="28"/>
      <c r="U790" s="28"/>
      <c r="V790" s="28"/>
      <c r="W790" s="28"/>
      <c r="X790" s="28"/>
      <c r="Y790" s="28"/>
      <c r="Z790" s="28"/>
      <c r="AA790" s="28"/>
      <c r="AB790" s="28"/>
      <c r="AC790" s="28"/>
      <c r="AD790" s="28"/>
      <c r="AE790" s="28"/>
      <c r="AF790" s="28"/>
      <c r="AG790" s="28"/>
      <c r="AH790" s="28"/>
      <c r="AI790" s="28"/>
      <c r="AJ790" s="28"/>
      <c r="AK790" s="28"/>
      <c r="AL790" s="28"/>
      <c r="AM790" s="28"/>
      <c r="AN790" s="28"/>
      <c r="AO790" s="28"/>
      <c r="AP790" s="28"/>
      <c r="AQ790" s="28"/>
      <c r="AR790" s="28"/>
      <c r="AS790" s="28"/>
      <c r="AT790" s="28"/>
      <c r="AW790" s="37">
        <v>33426</v>
      </c>
      <c r="AX790">
        <v>8</v>
      </c>
      <c r="AY790">
        <v>9</v>
      </c>
      <c r="AZ790">
        <v>32</v>
      </c>
      <c r="BA790">
        <v>9</v>
      </c>
    </row>
    <row r="791" spans="15:53" hidden="1">
      <c r="O791" s="28"/>
      <c r="P791" s="28"/>
      <c r="Q791" s="28"/>
      <c r="R791" s="28"/>
      <c r="S791" s="28"/>
      <c r="T791" s="28"/>
      <c r="U791" s="28"/>
      <c r="V791" s="28"/>
      <c r="W791" s="28"/>
      <c r="X791" s="28"/>
      <c r="Y791" s="28"/>
      <c r="Z791" s="28"/>
      <c r="AA791" s="28"/>
      <c r="AB791" s="28"/>
      <c r="AC791" s="28"/>
      <c r="AD791" s="28"/>
      <c r="AE791" s="28"/>
      <c r="AF791" s="28"/>
      <c r="AG791" s="28"/>
      <c r="AH791" s="28"/>
      <c r="AI791" s="28"/>
      <c r="AJ791" s="28"/>
      <c r="AK791" s="28"/>
      <c r="AL791" s="28"/>
      <c r="AM791" s="28"/>
      <c r="AN791" s="28"/>
      <c r="AO791" s="28"/>
      <c r="AP791" s="28"/>
      <c r="AQ791" s="28"/>
      <c r="AR791" s="28"/>
      <c r="AS791" s="28"/>
      <c r="AT791" s="28"/>
      <c r="AW791" s="37">
        <v>33458.416666666664</v>
      </c>
      <c r="AX791">
        <v>8</v>
      </c>
      <c r="AY791">
        <v>9</v>
      </c>
      <c r="AZ791">
        <v>33</v>
      </c>
      <c r="BA791">
        <v>8</v>
      </c>
    </row>
    <row r="792" spans="15:53" hidden="1">
      <c r="O792" s="28"/>
      <c r="P792" s="28"/>
      <c r="Q792" s="28"/>
      <c r="R792" s="28"/>
      <c r="S792" s="28"/>
      <c r="T792" s="28"/>
      <c r="U792" s="28"/>
      <c r="V792" s="28"/>
      <c r="W792" s="28"/>
      <c r="X792" s="28"/>
      <c r="Y792" s="28"/>
      <c r="Z792" s="28"/>
      <c r="AA792" s="28"/>
      <c r="AB792" s="28"/>
      <c r="AC792" s="28"/>
      <c r="AD792" s="28"/>
      <c r="AE792" s="28"/>
      <c r="AF792" s="28"/>
      <c r="AG792" s="28"/>
      <c r="AH792" s="28"/>
      <c r="AI792" s="28"/>
      <c r="AJ792" s="28"/>
      <c r="AK792" s="28"/>
      <c r="AL792" s="28"/>
      <c r="AM792" s="28"/>
      <c r="AN792" s="28"/>
      <c r="AO792" s="28"/>
      <c r="AP792" s="28"/>
      <c r="AQ792" s="28"/>
      <c r="AR792" s="28"/>
      <c r="AS792" s="28"/>
      <c r="AT792" s="28"/>
      <c r="AW792" s="37">
        <v>33489.5</v>
      </c>
      <c r="AX792">
        <v>8</v>
      </c>
      <c r="AY792">
        <v>9</v>
      </c>
      <c r="AZ792">
        <v>34</v>
      </c>
      <c r="BA792">
        <v>7</v>
      </c>
    </row>
    <row r="793" spans="15:53" hidden="1">
      <c r="O793" s="28"/>
      <c r="P793" s="28"/>
      <c r="Q793" s="28"/>
      <c r="R793" s="28"/>
      <c r="S793" s="28"/>
      <c r="T793" s="28"/>
      <c r="U793" s="28"/>
      <c r="V793" s="28"/>
      <c r="W793" s="28"/>
      <c r="X793" s="28"/>
      <c r="Y793" s="28"/>
      <c r="Z793" s="28"/>
      <c r="AA793" s="28"/>
      <c r="AB793" s="28"/>
      <c r="AC793" s="28"/>
      <c r="AD793" s="28"/>
      <c r="AE793" s="28"/>
      <c r="AF793" s="28"/>
      <c r="AG793" s="28"/>
      <c r="AH793" s="28"/>
      <c r="AI793" s="28"/>
      <c r="AJ793" s="28"/>
      <c r="AK793" s="28"/>
      <c r="AL793" s="28"/>
      <c r="AM793" s="28"/>
      <c r="AN793" s="28"/>
      <c r="AO793" s="28"/>
      <c r="AP793" s="28"/>
      <c r="AQ793" s="28"/>
      <c r="AR793" s="28"/>
      <c r="AS793" s="28"/>
      <c r="AT793" s="28"/>
      <c r="AW793" s="37">
        <v>33520.166666666664</v>
      </c>
      <c r="AX793">
        <v>8</v>
      </c>
      <c r="AY793">
        <v>9</v>
      </c>
      <c r="AZ793">
        <v>35</v>
      </c>
      <c r="BA793">
        <v>6</v>
      </c>
    </row>
    <row r="794" spans="15:53" hidden="1">
      <c r="O794" s="28"/>
      <c r="P794" s="28"/>
      <c r="Q794" s="28"/>
      <c r="R794" s="28"/>
      <c r="S794" s="28"/>
      <c r="T794" s="28"/>
      <c r="U794" s="28"/>
      <c r="V794" s="28"/>
      <c r="W794" s="28"/>
      <c r="X794" s="28"/>
      <c r="Y794" s="28"/>
      <c r="Z794" s="28"/>
      <c r="AA794" s="28"/>
      <c r="AB794" s="28"/>
      <c r="AC794" s="28"/>
      <c r="AD794" s="28"/>
      <c r="AE794" s="28"/>
      <c r="AF794" s="28"/>
      <c r="AG794" s="28"/>
      <c r="AH794" s="28"/>
      <c r="AI794" s="28"/>
      <c r="AJ794" s="28"/>
      <c r="AK794" s="28"/>
      <c r="AL794" s="28"/>
      <c r="AM794" s="28"/>
      <c r="AN794" s="28"/>
      <c r="AO794" s="28"/>
      <c r="AP794" s="28"/>
      <c r="AQ794" s="28"/>
      <c r="AR794" s="28"/>
      <c r="AS794" s="28"/>
      <c r="AT794" s="28"/>
      <c r="AW794" s="37">
        <v>33550.291666666664</v>
      </c>
      <c r="AX794">
        <v>8</v>
      </c>
      <c r="AY794">
        <v>9</v>
      </c>
      <c r="AZ794">
        <v>36</v>
      </c>
      <c r="BA794">
        <v>5</v>
      </c>
    </row>
    <row r="795" spans="15:53" hidden="1">
      <c r="O795" s="28"/>
      <c r="P795" s="28"/>
      <c r="Q795" s="28"/>
      <c r="R795" s="28"/>
      <c r="S795" s="28"/>
      <c r="T795" s="28"/>
      <c r="U795" s="28"/>
      <c r="V795" s="28"/>
      <c r="W795" s="28"/>
      <c r="X795" s="28"/>
      <c r="Y795" s="28"/>
      <c r="Z795" s="28"/>
      <c r="AA795" s="28"/>
      <c r="AB795" s="28"/>
      <c r="AC795" s="28"/>
      <c r="AD795" s="28"/>
      <c r="AE795" s="28"/>
      <c r="AF795" s="28"/>
      <c r="AG795" s="28"/>
      <c r="AH795" s="28"/>
      <c r="AI795" s="28"/>
      <c r="AJ795" s="28"/>
      <c r="AK795" s="28"/>
      <c r="AL795" s="28"/>
      <c r="AM795" s="28"/>
      <c r="AN795" s="28"/>
      <c r="AO795" s="28"/>
      <c r="AP795" s="28"/>
      <c r="AQ795" s="28"/>
      <c r="AR795" s="28"/>
      <c r="AS795" s="28"/>
      <c r="AT795" s="28"/>
      <c r="AW795" s="37">
        <v>33579</v>
      </c>
      <c r="AX795">
        <v>8</v>
      </c>
      <c r="AY795">
        <v>9</v>
      </c>
      <c r="AZ795">
        <v>37</v>
      </c>
      <c r="BA795">
        <v>4</v>
      </c>
    </row>
    <row r="796" spans="15:53" hidden="1">
      <c r="O796" s="28"/>
      <c r="P796" s="28"/>
      <c r="Q796" s="28"/>
      <c r="R796" s="28"/>
      <c r="S796" s="28"/>
      <c r="T796" s="28"/>
      <c r="U796" s="28"/>
      <c r="V796" s="28"/>
      <c r="W796" s="28"/>
      <c r="X796" s="28"/>
      <c r="Y796" s="28"/>
      <c r="Z796" s="28"/>
      <c r="AA796" s="28"/>
      <c r="AB796" s="28"/>
      <c r="AC796" s="28"/>
      <c r="AD796" s="28"/>
      <c r="AE796" s="28"/>
      <c r="AF796" s="28"/>
      <c r="AG796" s="28"/>
      <c r="AH796" s="28"/>
      <c r="AI796" s="28"/>
      <c r="AJ796" s="28"/>
      <c r="AK796" s="28"/>
      <c r="AL796" s="28"/>
      <c r="AM796" s="28"/>
      <c r="AN796" s="28"/>
      <c r="AO796" s="28"/>
      <c r="AP796" s="28"/>
      <c r="AQ796" s="28"/>
      <c r="AR796" s="28"/>
      <c r="AS796" s="28"/>
      <c r="AT796" s="28"/>
      <c r="AW796" s="37">
        <v>33609.458333333336</v>
      </c>
      <c r="AX796">
        <v>8</v>
      </c>
      <c r="AY796">
        <v>9</v>
      </c>
      <c r="AZ796">
        <v>38</v>
      </c>
      <c r="BA796">
        <v>3</v>
      </c>
    </row>
    <row r="797" spans="15:53" hidden="1">
      <c r="O797" s="28"/>
      <c r="P797" s="28"/>
      <c r="Q797" s="28"/>
      <c r="R797" s="28"/>
      <c r="S797" s="28"/>
      <c r="T797" s="28"/>
      <c r="U797" s="28"/>
      <c r="V797" s="28"/>
      <c r="W797" s="28"/>
      <c r="X797" s="28"/>
      <c r="Y797" s="28"/>
      <c r="Z797" s="28"/>
      <c r="AA797" s="28"/>
      <c r="AB797" s="28"/>
      <c r="AC797" s="28"/>
      <c r="AD797" s="28"/>
      <c r="AE797" s="28"/>
      <c r="AF797" s="28"/>
      <c r="AG797" s="28"/>
      <c r="AH797" s="28"/>
      <c r="AI797" s="28"/>
      <c r="AJ797" s="28"/>
      <c r="AK797" s="28"/>
      <c r="AL797" s="28"/>
      <c r="AM797" s="28"/>
      <c r="AN797" s="28"/>
      <c r="AO797" s="28"/>
      <c r="AP797" s="28"/>
      <c r="AQ797" s="28"/>
      <c r="AR797" s="28"/>
      <c r="AS797" s="28"/>
      <c r="AT797" s="28"/>
      <c r="AW797" s="37">
        <v>33638.958333333336</v>
      </c>
      <c r="AX797">
        <v>9</v>
      </c>
      <c r="AY797">
        <v>8</v>
      </c>
      <c r="AZ797">
        <v>39</v>
      </c>
      <c r="BA797">
        <v>2</v>
      </c>
    </row>
    <row r="798" spans="15:53" hidden="1">
      <c r="O798" s="28"/>
      <c r="P798" s="28"/>
      <c r="Q798" s="28"/>
      <c r="R798" s="28"/>
      <c r="S798" s="28"/>
      <c r="T798" s="28"/>
      <c r="U798" s="28"/>
      <c r="V798" s="28"/>
      <c r="W798" s="28"/>
      <c r="X798" s="28"/>
      <c r="Y798" s="28"/>
      <c r="Z798" s="28"/>
      <c r="AA798" s="28"/>
      <c r="AB798" s="28"/>
      <c r="AC798" s="28"/>
      <c r="AD798" s="28"/>
      <c r="AE798" s="28"/>
      <c r="AF798" s="28"/>
      <c r="AG798" s="28"/>
      <c r="AH798" s="28"/>
      <c r="AI798" s="28"/>
      <c r="AJ798" s="28"/>
      <c r="AK798" s="28"/>
      <c r="AL798" s="28"/>
      <c r="AM798" s="28"/>
      <c r="AN798" s="28"/>
      <c r="AO798" s="28"/>
      <c r="AP798" s="28"/>
      <c r="AQ798" s="28"/>
      <c r="AR798" s="28"/>
      <c r="AS798" s="28"/>
      <c r="AT798" s="28"/>
      <c r="AW798" s="37">
        <v>33668.708333333336</v>
      </c>
      <c r="AX798">
        <v>9</v>
      </c>
      <c r="AY798">
        <v>8</v>
      </c>
      <c r="AZ798">
        <v>40</v>
      </c>
      <c r="BA798">
        <v>1</v>
      </c>
    </row>
    <row r="799" spans="15:53" hidden="1">
      <c r="O799" s="28"/>
      <c r="P799" s="28"/>
      <c r="Q799" s="28"/>
      <c r="R799" s="28"/>
      <c r="S799" s="28"/>
      <c r="T799" s="28"/>
      <c r="U799" s="28"/>
      <c r="V799" s="28"/>
      <c r="W799" s="28"/>
      <c r="X799" s="28"/>
      <c r="Y799" s="28"/>
      <c r="Z799" s="28"/>
      <c r="AA799" s="28"/>
      <c r="AB799" s="28"/>
      <c r="AC799" s="28"/>
      <c r="AD799" s="28"/>
      <c r="AE799" s="28"/>
      <c r="AF799" s="28"/>
      <c r="AG799" s="28"/>
      <c r="AH799" s="28"/>
      <c r="AI799" s="28"/>
      <c r="AJ799" s="28"/>
      <c r="AK799" s="28"/>
      <c r="AL799" s="28"/>
      <c r="AM799" s="28"/>
      <c r="AN799" s="28"/>
      <c r="AO799" s="28"/>
      <c r="AP799" s="28"/>
      <c r="AQ799" s="28"/>
      <c r="AR799" s="28"/>
      <c r="AS799" s="28"/>
      <c r="AT799" s="28"/>
      <c r="AW799" s="37">
        <v>33698.916666666664</v>
      </c>
      <c r="AX799">
        <v>9</v>
      </c>
      <c r="AY799">
        <v>8</v>
      </c>
      <c r="AZ799">
        <v>41</v>
      </c>
      <c r="BA799">
        <v>9</v>
      </c>
    </row>
    <row r="800" spans="15:53" hidden="1">
      <c r="O800" s="28"/>
      <c r="P800" s="28"/>
      <c r="Q800" s="28"/>
      <c r="R800" s="28"/>
      <c r="S800" s="28"/>
      <c r="T800" s="28"/>
      <c r="U800" s="28"/>
      <c r="V800" s="28"/>
      <c r="W800" s="28"/>
      <c r="X800" s="28"/>
      <c r="Y800" s="28"/>
      <c r="Z800" s="28"/>
      <c r="AA800" s="28"/>
      <c r="AB800" s="28"/>
      <c r="AC800" s="28"/>
      <c r="AD800" s="28"/>
      <c r="AE800" s="28"/>
      <c r="AF800" s="28"/>
      <c r="AG800" s="28"/>
      <c r="AH800" s="28"/>
      <c r="AI800" s="28"/>
      <c r="AJ800" s="28"/>
      <c r="AK800" s="28"/>
      <c r="AL800" s="28"/>
      <c r="AM800" s="28"/>
      <c r="AN800" s="28"/>
      <c r="AO800" s="28"/>
      <c r="AP800" s="28"/>
      <c r="AQ800" s="28"/>
      <c r="AR800" s="28"/>
      <c r="AS800" s="28"/>
      <c r="AT800" s="28"/>
      <c r="AW800" s="37">
        <v>33729.625</v>
      </c>
      <c r="AX800">
        <v>9</v>
      </c>
      <c r="AY800">
        <v>8</v>
      </c>
      <c r="AZ800">
        <v>42</v>
      </c>
      <c r="BA800">
        <v>8</v>
      </c>
    </row>
    <row r="801" spans="15:53" hidden="1">
      <c r="O801" s="28"/>
      <c r="P801" s="28"/>
      <c r="Q801" s="28"/>
      <c r="R801" s="28"/>
      <c r="S801" s="28"/>
      <c r="T801" s="28"/>
      <c r="U801" s="28"/>
      <c r="V801" s="28"/>
      <c r="W801" s="28"/>
      <c r="X801" s="28"/>
      <c r="Y801" s="28"/>
      <c r="Z801" s="28"/>
      <c r="AA801" s="28"/>
      <c r="AB801" s="28"/>
      <c r="AC801" s="28"/>
      <c r="AD801" s="28"/>
      <c r="AE801" s="28"/>
      <c r="AF801" s="28"/>
      <c r="AG801" s="28"/>
      <c r="AH801" s="28"/>
      <c r="AI801" s="28"/>
      <c r="AJ801" s="28"/>
      <c r="AK801" s="28"/>
      <c r="AL801" s="28"/>
      <c r="AM801" s="28"/>
      <c r="AN801" s="28"/>
      <c r="AO801" s="28"/>
      <c r="AP801" s="28"/>
      <c r="AQ801" s="28"/>
      <c r="AR801" s="28"/>
      <c r="AS801" s="28"/>
      <c r="AT801" s="28"/>
      <c r="AW801" s="37">
        <v>33760.791666666664</v>
      </c>
      <c r="AX801">
        <v>9</v>
      </c>
      <c r="AY801">
        <v>8</v>
      </c>
      <c r="AZ801">
        <v>43</v>
      </c>
      <c r="BA801">
        <v>7</v>
      </c>
    </row>
    <row r="802" spans="15:53" hidden="1">
      <c r="O802" s="28"/>
      <c r="P802" s="28"/>
      <c r="Q802" s="28"/>
      <c r="R802" s="28"/>
      <c r="S802" s="28"/>
      <c r="T802" s="28"/>
      <c r="U802" s="28"/>
      <c r="V802" s="28"/>
      <c r="W802" s="28"/>
      <c r="X802" s="28"/>
      <c r="Y802" s="28"/>
      <c r="Z802" s="28"/>
      <c r="AA802" s="28"/>
      <c r="AB802" s="28"/>
      <c r="AC802" s="28"/>
      <c r="AD802" s="28"/>
      <c r="AE802" s="28"/>
      <c r="AF802" s="28"/>
      <c r="AG802" s="28"/>
      <c r="AH802" s="28"/>
      <c r="AI802" s="28"/>
      <c r="AJ802" s="28"/>
      <c r="AK802" s="28"/>
      <c r="AL802" s="28"/>
      <c r="AM802" s="28"/>
      <c r="AN802" s="28"/>
      <c r="AO802" s="28"/>
      <c r="AP802" s="28"/>
      <c r="AQ802" s="28"/>
      <c r="AR802" s="28"/>
      <c r="AS802" s="28"/>
      <c r="AT802" s="28"/>
      <c r="AW802" s="37">
        <v>33792.25</v>
      </c>
      <c r="AX802">
        <v>9</v>
      </c>
      <c r="AY802">
        <v>8</v>
      </c>
      <c r="AZ802">
        <v>44</v>
      </c>
      <c r="BA802">
        <v>6</v>
      </c>
    </row>
    <row r="803" spans="15:53" hidden="1">
      <c r="O803" s="28"/>
      <c r="P803" s="28"/>
      <c r="Q803" s="28"/>
      <c r="R803" s="28"/>
      <c r="S803" s="28"/>
      <c r="T803" s="28"/>
      <c r="U803" s="28"/>
      <c r="V803" s="28"/>
      <c r="W803" s="28"/>
      <c r="X803" s="28"/>
      <c r="Y803" s="28"/>
      <c r="Z803" s="28"/>
      <c r="AA803" s="28"/>
      <c r="AB803" s="28"/>
      <c r="AC803" s="28"/>
      <c r="AD803" s="28"/>
      <c r="AE803" s="28"/>
      <c r="AF803" s="28"/>
      <c r="AG803" s="28"/>
      <c r="AH803" s="28"/>
      <c r="AI803" s="28"/>
      <c r="AJ803" s="28"/>
      <c r="AK803" s="28"/>
      <c r="AL803" s="28"/>
      <c r="AM803" s="28"/>
      <c r="AN803" s="28"/>
      <c r="AO803" s="28"/>
      <c r="AP803" s="28"/>
      <c r="AQ803" s="28"/>
      <c r="AR803" s="28"/>
      <c r="AS803" s="28"/>
      <c r="AT803" s="28"/>
      <c r="AW803" s="37">
        <v>33823.625</v>
      </c>
      <c r="AX803">
        <v>9</v>
      </c>
      <c r="AY803">
        <v>8</v>
      </c>
      <c r="AZ803">
        <v>45</v>
      </c>
      <c r="BA803">
        <v>5</v>
      </c>
    </row>
    <row r="804" spans="15:53" hidden="1">
      <c r="O804" s="28"/>
      <c r="P804" s="28"/>
      <c r="Q804" s="28"/>
      <c r="R804" s="28"/>
      <c r="S804" s="28"/>
      <c r="T804" s="28"/>
      <c r="U804" s="28"/>
      <c r="V804" s="28"/>
      <c r="W804" s="28"/>
      <c r="X804" s="28"/>
      <c r="Y804" s="28"/>
      <c r="Z804" s="28"/>
      <c r="AA804" s="28"/>
      <c r="AB804" s="28"/>
      <c r="AC804" s="28"/>
      <c r="AD804" s="28"/>
      <c r="AE804" s="28"/>
      <c r="AF804" s="28"/>
      <c r="AG804" s="28"/>
      <c r="AH804" s="28"/>
      <c r="AI804" s="28"/>
      <c r="AJ804" s="28"/>
      <c r="AK804" s="28"/>
      <c r="AL804" s="28"/>
      <c r="AM804" s="28"/>
      <c r="AN804" s="28"/>
      <c r="AO804" s="28"/>
      <c r="AP804" s="28"/>
      <c r="AQ804" s="28"/>
      <c r="AR804" s="28"/>
      <c r="AS804" s="28"/>
      <c r="AT804" s="28"/>
      <c r="AW804" s="37">
        <v>33854.75</v>
      </c>
      <c r="AX804">
        <v>9</v>
      </c>
      <c r="AY804">
        <v>8</v>
      </c>
      <c r="AZ804">
        <v>46</v>
      </c>
      <c r="BA804">
        <v>4</v>
      </c>
    </row>
    <row r="805" spans="15:53" hidden="1">
      <c r="O805" s="28"/>
      <c r="P805" s="28"/>
      <c r="Q805" s="28"/>
      <c r="R805" s="28"/>
      <c r="S805" s="28"/>
      <c r="T805" s="28"/>
      <c r="U805" s="28"/>
      <c r="V805" s="28"/>
      <c r="W805" s="28"/>
      <c r="X805" s="28"/>
      <c r="Y805" s="28"/>
      <c r="Z805" s="28"/>
      <c r="AA805" s="28"/>
      <c r="AB805" s="28"/>
      <c r="AC805" s="28"/>
      <c r="AD805" s="28"/>
      <c r="AE805" s="28"/>
      <c r="AF805" s="28"/>
      <c r="AG805" s="28"/>
      <c r="AH805" s="28"/>
      <c r="AI805" s="28"/>
      <c r="AJ805" s="28"/>
      <c r="AK805" s="28"/>
      <c r="AL805" s="28"/>
      <c r="AM805" s="28"/>
      <c r="AN805" s="28"/>
      <c r="AO805" s="28"/>
      <c r="AP805" s="28"/>
      <c r="AQ805" s="28"/>
      <c r="AR805" s="28"/>
      <c r="AS805" s="28"/>
      <c r="AT805" s="28"/>
      <c r="AW805" s="37">
        <v>33885.416666666664</v>
      </c>
      <c r="AX805">
        <v>9</v>
      </c>
      <c r="AY805">
        <v>8</v>
      </c>
      <c r="AZ805">
        <v>47</v>
      </c>
      <c r="BA805">
        <v>3</v>
      </c>
    </row>
    <row r="806" spans="15:53" hidden="1">
      <c r="O806" s="28"/>
      <c r="P806" s="28"/>
      <c r="Q806" s="28"/>
      <c r="R806" s="28"/>
      <c r="S806" s="28"/>
      <c r="T806" s="28"/>
      <c r="U806" s="28"/>
      <c r="V806" s="28"/>
      <c r="W806" s="28"/>
      <c r="X806" s="28"/>
      <c r="Y806" s="28"/>
      <c r="Z806" s="28"/>
      <c r="AA806" s="28"/>
      <c r="AB806" s="28"/>
      <c r="AC806" s="28"/>
      <c r="AD806" s="28"/>
      <c r="AE806" s="28"/>
      <c r="AF806" s="28"/>
      <c r="AG806" s="28"/>
      <c r="AH806" s="28"/>
      <c r="AI806" s="28"/>
      <c r="AJ806" s="28"/>
      <c r="AK806" s="28"/>
      <c r="AL806" s="28"/>
      <c r="AM806" s="28"/>
      <c r="AN806" s="28"/>
      <c r="AO806" s="28"/>
      <c r="AP806" s="28"/>
      <c r="AQ806" s="28"/>
      <c r="AR806" s="28"/>
      <c r="AS806" s="28"/>
      <c r="AT806" s="28"/>
      <c r="AW806" s="37">
        <v>33915.541666666664</v>
      </c>
      <c r="AX806">
        <v>9</v>
      </c>
      <c r="AY806">
        <v>8</v>
      </c>
      <c r="AZ806">
        <v>48</v>
      </c>
      <c r="BA806">
        <v>2</v>
      </c>
    </row>
    <row r="807" spans="15:53" hidden="1">
      <c r="O807" s="28"/>
      <c r="P807" s="28"/>
      <c r="Q807" s="28"/>
      <c r="R807" s="28"/>
      <c r="S807" s="28"/>
      <c r="T807" s="28"/>
      <c r="U807" s="28"/>
      <c r="V807" s="28"/>
      <c r="W807" s="28"/>
      <c r="X807" s="28"/>
      <c r="Y807" s="28"/>
      <c r="Z807" s="28"/>
      <c r="AA807" s="28"/>
      <c r="AB807" s="28"/>
      <c r="AC807" s="28"/>
      <c r="AD807" s="28"/>
      <c r="AE807" s="28"/>
      <c r="AF807" s="28"/>
      <c r="AG807" s="28"/>
      <c r="AH807" s="28"/>
      <c r="AI807" s="28"/>
      <c r="AJ807" s="28"/>
      <c r="AK807" s="28"/>
      <c r="AL807" s="28"/>
      <c r="AM807" s="28"/>
      <c r="AN807" s="28"/>
      <c r="AO807" s="28"/>
      <c r="AP807" s="28"/>
      <c r="AQ807" s="28"/>
      <c r="AR807" s="28"/>
      <c r="AS807" s="28"/>
      <c r="AT807" s="28"/>
      <c r="AW807" s="37">
        <v>33945.25</v>
      </c>
      <c r="AX807">
        <v>9</v>
      </c>
      <c r="AY807">
        <v>8</v>
      </c>
      <c r="AZ807">
        <v>49</v>
      </c>
      <c r="BA807">
        <v>1</v>
      </c>
    </row>
    <row r="808" spans="15:53" hidden="1">
      <c r="O808" s="28"/>
      <c r="P808" s="28"/>
      <c r="Q808" s="28"/>
      <c r="R808" s="28"/>
      <c r="S808" s="28"/>
      <c r="T808" s="28"/>
      <c r="U808" s="28"/>
      <c r="V808" s="28"/>
      <c r="W808" s="28"/>
      <c r="X808" s="28"/>
      <c r="Y808" s="28"/>
      <c r="Z808" s="28"/>
      <c r="AA808" s="28"/>
      <c r="AB808" s="28"/>
      <c r="AC808" s="28"/>
      <c r="AD808" s="28"/>
      <c r="AE808" s="28"/>
      <c r="AF808" s="28"/>
      <c r="AG808" s="28"/>
      <c r="AH808" s="28"/>
      <c r="AI808" s="28"/>
      <c r="AJ808" s="28"/>
      <c r="AK808" s="28"/>
      <c r="AL808" s="28"/>
      <c r="AM808" s="28"/>
      <c r="AN808" s="28"/>
      <c r="AO808" s="28"/>
      <c r="AP808" s="28"/>
      <c r="AQ808" s="28"/>
      <c r="AR808" s="28"/>
      <c r="AS808" s="28"/>
      <c r="AT808" s="28"/>
      <c r="AW808" s="37">
        <v>33974.708333333336</v>
      </c>
      <c r="AX808">
        <v>9</v>
      </c>
      <c r="AY808">
        <v>8</v>
      </c>
      <c r="AZ808">
        <v>50</v>
      </c>
      <c r="BA808">
        <v>9</v>
      </c>
    </row>
    <row r="809" spans="15:53" hidden="1">
      <c r="O809" s="28"/>
      <c r="P809" s="28"/>
      <c r="Q809" s="28"/>
      <c r="R809" s="28"/>
      <c r="S809" s="28"/>
      <c r="T809" s="28"/>
      <c r="U809" s="28"/>
      <c r="V809" s="28"/>
      <c r="W809" s="28"/>
      <c r="X809" s="28"/>
      <c r="Y809" s="28"/>
      <c r="Z809" s="28"/>
      <c r="AA809" s="28"/>
      <c r="AB809" s="28"/>
      <c r="AC809" s="28"/>
      <c r="AD809" s="28"/>
      <c r="AE809" s="28"/>
      <c r="AF809" s="28"/>
      <c r="AG809" s="28"/>
      <c r="AH809" s="28"/>
      <c r="AI809" s="28"/>
      <c r="AJ809" s="28"/>
      <c r="AK809" s="28"/>
      <c r="AL809" s="28"/>
      <c r="AM809" s="28"/>
      <c r="AN809" s="28"/>
      <c r="AO809" s="28"/>
      <c r="AP809" s="28"/>
      <c r="AQ809" s="28"/>
      <c r="AR809" s="28"/>
      <c r="AS809" s="28"/>
      <c r="AT809" s="28"/>
      <c r="AW809" s="37">
        <v>34004.208333333336</v>
      </c>
      <c r="AX809">
        <v>10</v>
      </c>
      <c r="AY809">
        <v>7</v>
      </c>
      <c r="AZ809">
        <v>51</v>
      </c>
      <c r="BA809">
        <v>8</v>
      </c>
    </row>
    <row r="810" spans="15:53" hidden="1">
      <c r="O810" s="28"/>
      <c r="P810" s="28"/>
      <c r="Q810" s="28"/>
      <c r="R810" s="28"/>
      <c r="S810" s="28"/>
      <c r="T810" s="28"/>
      <c r="U810" s="28"/>
      <c r="V810" s="28"/>
      <c r="W810" s="28"/>
      <c r="X810" s="28"/>
      <c r="Y810" s="28"/>
      <c r="Z810" s="28"/>
      <c r="AA810" s="28"/>
      <c r="AB810" s="28"/>
      <c r="AC810" s="28"/>
      <c r="AD810" s="28"/>
      <c r="AE810" s="28"/>
      <c r="AF810" s="28"/>
      <c r="AG810" s="28"/>
      <c r="AH810" s="28"/>
      <c r="AI810" s="28"/>
      <c r="AJ810" s="28"/>
      <c r="AK810" s="28"/>
      <c r="AL810" s="28"/>
      <c r="AM810" s="28"/>
      <c r="AN810" s="28"/>
      <c r="AO810" s="28"/>
      <c r="AP810" s="28"/>
      <c r="AQ810" s="28"/>
      <c r="AR810" s="28"/>
      <c r="AS810" s="28"/>
      <c r="AT810" s="28"/>
      <c r="AW810" s="37">
        <v>34033.958333333336</v>
      </c>
      <c r="AX810">
        <v>10</v>
      </c>
      <c r="AY810">
        <v>7</v>
      </c>
      <c r="AZ810">
        <v>52</v>
      </c>
      <c r="BA810">
        <v>7</v>
      </c>
    </row>
    <row r="811" spans="15:53" hidden="1">
      <c r="O811" s="28"/>
      <c r="P811" s="28"/>
      <c r="Q811" s="28"/>
      <c r="R811" s="28"/>
      <c r="S811" s="28"/>
      <c r="T811" s="28"/>
      <c r="U811" s="28"/>
      <c r="V811" s="28"/>
      <c r="W811" s="28"/>
      <c r="X811" s="28"/>
      <c r="Y811" s="28"/>
      <c r="Z811" s="28"/>
      <c r="AA811" s="28"/>
      <c r="AB811" s="28"/>
      <c r="AC811" s="28"/>
      <c r="AD811" s="28"/>
      <c r="AE811" s="28"/>
      <c r="AF811" s="28"/>
      <c r="AG811" s="28"/>
      <c r="AH811" s="28"/>
      <c r="AI811" s="28"/>
      <c r="AJ811" s="28"/>
      <c r="AK811" s="28"/>
      <c r="AL811" s="28"/>
      <c r="AM811" s="28"/>
      <c r="AN811" s="28"/>
      <c r="AO811" s="28"/>
      <c r="AP811" s="28"/>
      <c r="AQ811" s="28"/>
      <c r="AR811" s="28"/>
      <c r="AS811" s="28"/>
      <c r="AT811" s="28"/>
      <c r="AW811" s="37">
        <v>34064.166666666664</v>
      </c>
      <c r="AX811">
        <v>10</v>
      </c>
      <c r="AY811">
        <v>7</v>
      </c>
      <c r="AZ811">
        <v>53</v>
      </c>
      <c r="BA811">
        <v>6</v>
      </c>
    </row>
    <row r="812" spans="15:53" hidden="1">
      <c r="O812" s="28"/>
      <c r="P812" s="28"/>
      <c r="Q812" s="28"/>
      <c r="R812" s="28"/>
      <c r="S812" s="28"/>
      <c r="T812" s="28"/>
      <c r="U812" s="28"/>
      <c r="V812" s="28"/>
      <c r="W812" s="28"/>
      <c r="X812" s="28"/>
      <c r="Y812" s="28"/>
      <c r="Z812" s="28"/>
      <c r="AA812" s="28"/>
      <c r="AB812" s="28"/>
      <c r="AC812" s="28"/>
      <c r="AD812" s="28"/>
      <c r="AE812" s="28"/>
      <c r="AF812" s="28"/>
      <c r="AG812" s="28"/>
      <c r="AH812" s="28"/>
      <c r="AI812" s="28"/>
      <c r="AJ812" s="28"/>
      <c r="AK812" s="28"/>
      <c r="AL812" s="28"/>
      <c r="AM812" s="28"/>
      <c r="AN812" s="28"/>
      <c r="AO812" s="28"/>
      <c r="AP812" s="28"/>
      <c r="AQ812" s="28"/>
      <c r="AR812" s="28"/>
      <c r="AS812" s="28"/>
      <c r="AT812" s="28"/>
      <c r="AW812" s="37">
        <v>34094.875</v>
      </c>
      <c r="AX812">
        <v>10</v>
      </c>
      <c r="AY812">
        <v>7</v>
      </c>
      <c r="AZ812">
        <v>54</v>
      </c>
      <c r="BA812">
        <v>5</v>
      </c>
    </row>
    <row r="813" spans="15:53" hidden="1">
      <c r="O813" s="28"/>
      <c r="P813" s="28"/>
      <c r="Q813" s="28"/>
      <c r="R813" s="28"/>
      <c r="S813" s="28"/>
      <c r="T813" s="28"/>
      <c r="U813" s="28"/>
      <c r="V813" s="28"/>
      <c r="W813" s="28"/>
      <c r="X813" s="28"/>
      <c r="Y813" s="28"/>
      <c r="Z813" s="28"/>
      <c r="AA813" s="28"/>
      <c r="AB813" s="28"/>
      <c r="AC813" s="28"/>
      <c r="AD813" s="28"/>
      <c r="AE813" s="28"/>
      <c r="AF813" s="28"/>
      <c r="AG813" s="28"/>
      <c r="AH813" s="28"/>
      <c r="AI813" s="28"/>
      <c r="AJ813" s="28"/>
      <c r="AK813" s="28"/>
      <c r="AL813" s="28"/>
      <c r="AM813" s="28"/>
      <c r="AN813" s="28"/>
      <c r="AO813" s="28"/>
      <c r="AP813" s="28"/>
      <c r="AQ813" s="28"/>
      <c r="AR813" s="28"/>
      <c r="AS813" s="28"/>
      <c r="AT813" s="28"/>
      <c r="AW813" s="37">
        <v>34126.041666666664</v>
      </c>
      <c r="AX813">
        <v>10</v>
      </c>
      <c r="AY813">
        <v>7</v>
      </c>
      <c r="AZ813">
        <v>55</v>
      </c>
      <c r="BA813">
        <v>4</v>
      </c>
    </row>
    <row r="814" spans="15:53" hidden="1">
      <c r="O814" s="28"/>
      <c r="P814" s="28"/>
      <c r="Q814" s="28"/>
      <c r="R814" s="28"/>
      <c r="S814" s="28"/>
      <c r="T814" s="28"/>
      <c r="U814" s="28"/>
      <c r="V814" s="28"/>
      <c r="W814" s="28"/>
      <c r="X814" s="28"/>
      <c r="Y814" s="28"/>
      <c r="Z814" s="28"/>
      <c r="AA814" s="28"/>
      <c r="AB814" s="28"/>
      <c r="AC814" s="28"/>
      <c r="AD814" s="28"/>
      <c r="AE814" s="28"/>
      <c r="AF814" s="28"/>
      <c r="AG814" s="28"/>
      <c r="AH814" s="28"/>
      <c r="AI814" s="28"/>
      <c r="AJ814" s="28"/>
      <c r="AK814" s="28"/>
      <c r="AL814" s="28"/>
      <c r="AM814" s="28"/>
      <c r="AN814" s="28"/>
      <c r="AO814" s="28"/>
      <c r="AP814" s="28"/>
      <c r="AQ814" s="28"/>
      <c r="AR814" s="28"/>
      <c r="AS814" s="28"/>
      <c r="AT814" s="28"/>
      <c r="AW814" s="37">
        <v>34157.5</v>
      </c>
      <c r="AX814">
        <v>10</v>
      </c>
      <c r="AY814">
        <v>7</v>
      </c>
      <c r="AZ814">
        <v>56</v>
      </c>
      <c r="BA814">
        <v>3</v>
      </c>
    </row>
    <row r="815" spans="15:53" hidden="1">
      <c r="O815" s="28"/>
      <c r="P815" s="28"/>
      <c r="Q815" s="28"/>
      <c r="R815" s="28"/>
      <c r="S815" s="28"/>
      <c r="T815" s="28"/>
      <c r="U815" s="28"/>
      <c r="V815" s="28"/>
      <c r="W815" s="28"/>
      <c r="X815" s="28"/>
      <c r="Y815" s="28"/>
      <c r="Z815" s="28"/>
      <c r="AA815" s="28"/>
      <c r="AB815" s="28"/>
      <c r="AC815" s="28"/>
      <c r="AD815" s="28"/>
      <c r="AE815" s="28"/>
      <c r="AF815" s="28"/>
      <c r="AG815" s="28"/>
      <c r="AH815" s="28"/>
      <c r="AI815" s="28"/>
      <c r="AJ815" s="28"/>
      <c r="AK815" s="28"/>
      <c r="AL815" s="28"/>
      <c r="AM815" s="28"/>
      <c r="AN815" s="28"/>
      <c r="AO815" s="28"/>
      <c r="AP815" s="28"/>
      <c r="AQ815" s="28"/>
      <c r="AR815" s="28"/>
      <c r="AS815" s="28"/>
      <c r="AT815" s="28"/>
      <c r="AW815" s="37">
        <v>34188.875</v>
      </c>
      <c r="AX815">
        <v>10</v>
      </c>
      <c r="AY815">
        <v>7</v>
      </c>
      <c r="AZ815">
        <v>57</v>
      </c>
      <c r="BA815">
        <v>2</v>
      </c>
    </row>
    <row r="816" spans="15:53" hidden="1">
      <c r="O816" s="28"/>
      <c r="P816" s="28"/>
      <c r="Q816" s="28"/>
      <c r="R816" s="28"/>
      <c r="S816" s="28"/>
      <c r="T816" s="28"/>
      <c r="U816" s="28"/>
      <c r="V816" s="28"/>
      <c r="W816" s="28"/>
      <c r="X816" s="28"/>
      <c r="Y816" s="28"/>
      <c r="Z816" s="28"/>
      <c r="AA816" s="28"/>
      <c r="AB816" s="28"/>
      <c r="AC816" s="28"/>
      <c r="AD816" s="28"/>
      <c r="AE816" s="28"/>
      <c r="AF816" s="28"/>
      <c r="AG816" s="28"/>
      <c r="AH816" s="28"/>
      <c r="AI816" s="28"/>
      <c r="AJ816" s="28"/>
      <c r="AK816" s="28"/>
      <c r="AL816" s="28"/>
      <c r="AM816" s="28"/>
      <c r="AN816" s="28"/>
      <c r="AO816" s="28"/>
      <c r="AP816" s="28"/>
      <c r="AQ816" s="28"/>
      <c r="AR816" s="28"/>
      <c r="AS816" s="28"/>
      <c r="AT816" s="28"/>
      <c r="AW816" s="37">
        <v>34220</v>
      </c>
      <c r="AX816">
        <v>10</v>
      </c>
      <c r="AY816">
        <v>7</v>
      </c>
      <c r="AZ816">
        <v>58</v>
      </c>
      <c r="BA816">
        <v>1</v>
      </c>
    </row>
    <row r="817" spans="15:53" hidden="1">
      <c r="O817" s="28"/>
      <c r="P817" s="28"/>
      <c r="Q817" s="28"/>
      <c r="R817" s="28"/>
      <c r="S817" s="28"/>
      <c r="T817" s="28"/>
      <c r="U817" s="28"/>
      <c r="V817" s="28"/>
      <c r="W817" s="28"/>
      <c r="X817" s="28"/>
      <c r="Y817" s="28"/>
      <c r="Z817" s="28"/>
      <c r="AA817" s="28"/>
      <c r="AB817" s="28"/>
      <c r="AC817" s="28"/>
      <c r="AD817" s="28"/>
      <c r="AE817" s="28"/>
      <c r="AF817" s="28"/>
      <c r="AG817" s="28"/>
      <c r="AH817" s="28"/>
      <c r="AI817" s="28"/>
      <c r="AJ817" s="28"/>
      <c r="AK817" s="28"/>
      <c r="AL817" s="28"/>
      <c r="AM817" s="28"/>
      <c r="AN817" s="28"/>
      <c r="AO817" s="28"/>
      <c r="AP817" s="28"/>
      <c r="AQ817" s="28"/>
      <c r="AR817" s="28"/>
      <c r="AS817" s="28"/>
      <c r="AT817" s="28"/>
      <c r="AW817" s="37">
        <v>34250.666666666664</v>
      </c>
      <c r="AX817">
        <v>10</v>
      </c>
      <c r="AY817">
        <v>7</v>
      </c>
      <c r="AZ817">
        <v>59</v>
      </c>
      <c r="BA817">
        <v>9</v>
      </c>
    </row>
    <row r="818" spans="15:53" hidden="1">
      <c r="O818" s="28"/>
      <c r="P818" s="28"/>
      <c r="Q818" s="28"/>
      <c r="R818" s="28"/>
      <c r="S818" s="28"/>
      <c r="T818" s="28"/>
      <c r="U818" s="28"/>
      <c r="V818" s="28"/>
      <c r="W818" s="28"/>
      <c r="X818" s="28"/>
      <c r="Y818" s="28"/>
      <c r="Z818" s="28"/>
      <c r="AA818" s="28"/>
      <c r="AB818" s="28"/>
      <c r="AC818" s="28"/>
      <c r="AD818" s="28"/>
      <c r="AE818" s="28"/>
      <c r="AF818" s="28"/>
      <c r="AG818" s="28"/>
      <c r="AH818" s="28"/>
      <c r="AI818" s="28"/>
      <c r="AJ818" s="28"/>
      <c r="AK818" s="28"/>
      <c r="AL818" s="28"/>
      <c r="AM818" s="28"/>
      <c r="AN818" s="28"/>
      <c r="AO818" s="28"/>
      <c r="AP818" s="28"/>
      <c r="AQ818" s="28"/>
      <c r="AR818" s="28"/>
      <c r="AS818" s="28"/>
      <c r="AT818" s="28"/>
      <c r="AW818" s="37">
        <v>34280.791666666664</v>
      </c>
      <c r="AX818">
        <v>10</v>
      </c>
      <c r="AY818">
        <v>7</v>
      </c>
      <c r="AZ818">
        <v>60</v>
      </c>
      <c r="BA818">
        <v>8</v>
      </c>
    </row>
    <row r="819" spans="15:53" hidden="1">
      <c r="O819" s="28"/>
      <c r="P819" s="28"/>
      <c r="Q819" s="28"/>
      <c r="R819" s="28"/>
      <c r="S819" s="28"/>
      <c r="T819" s="28"/>
      <c r="U819" s="28"/>
      <c r="V819" s="28"/>
      <c r="W819" s="28"/>
      <c r="X819" s="28"/>
      <c r="Y819" s="28"/>
      <c r="Z819" s="28"/>
      <c r="AA819" s="28"/>
      <c r="AB819" s="28"/>
      <c r="AC819" s="28"/>
      <c r="AD819" s="28"/>
      <c r="AE819" s="28"/>
      <c r="AF819" s="28"/>
      <c r="AG819" s="28"/>
      <c r="AH819" s="28"/>
      <c r="AI819" s="28"/>
      <c r="AJ819" s="28"/>
      <c r="AK819" s="28"/>
      <c r="AL819" s="28"/>
      <c r="AM819" s="28"/>
      <c r="AN819" s="28"/>
      <c r="AO819" s="28"/>
      <c r="AP819" s="28"/>
      <c r="AQ819" s="28"/>
      <c r="AR819" s="28"/>
      <c r="AS819" s="28"/>
      <c r="AT819" s="28"/>
      <c r="AW819" s="37">
        <v>34310.5</v>
      </c>
      <c r="AX819">
        <v>10</v>
      </c>
      <c r="AY819">
        <v>7</v>
      </c>
      <c r="AZ819">
        <v>1</v>
      </c>
      <c r="BA819">
        <v>7</v>
      </c>
    </row>
    <row r="820" spans="15:53" hidden="1">
      <c r="O820" s="28"/>
      <c r="P820" s="28"/>
      <c r="Q820" s="28"/>
      <c r="R820" s="28"/>
      <c r="S820" s="28"/>
      <c r="T820" s="28"/>
      <c r="U820" s="28"/>
      <c r="V820" s="28"/>
      <c r="W820" s="28"/>
      <c r="X820" s="28"/>
      <c r="Y820" s="28"/>
      <c r="Z820" s="28"/>
      <c r="AA820" s="28"/>
      <c r="AB820" s="28"/>
      <c r="AC820" s="28"/>
      <c r="AD820" s="28"/>
      <c r="AE820" s="28"/>
      <c r="AF820" s="28"/>
      <c r="AG820" s="28"/>
      <c r="AH820" s="28"/>
      <c r="AI820" s="28"/>
      <c r="AJ820" s="28"/>
      <c r="AK820" s="28"/>
      <c r="AL820" s="28"/>
      <c r="AM820" s="28"/>
      <c r="AN820" s="28"/>
      <c r="AO820" s="28"/>
      <c r="AP820" s="28"/>
      <c r="AQ820" s="28"/>
      <c r="AR820" s="28"/>
      <c r="AS820" s="28"/>
      <c r="AT820" s="28"/>
      <c r="AW820" s="37">
        <v>34339.958333333336</v>
      </c>
      <c r="AX820">
        <v>10</v>
      </c>
      <c r="AY820">
        <v>7</v>
      </c>
      <c r="AZ820">
        <v>2</v>
      </c>
      <c r="BA820">
        <v>6</v>
      </c>
    </row>
    <row r="821" spans="15:53" hidden="1">
      <c r="O821" s="28"/>
      <c r="P821" s="28"/>
      <c r="Q821" s="28"/>
      <c r="R821" s="28"/>
      <c r="S821" s="28"/>
      <c r="T821" s="28"/>
      <c r="U821" s="28"/>
      <c r="V821" s="28"/>
      <c r="W821" s="28"/>
      <c r="X821" s="28"/>
      <c r="Y821" s="28"/>
      <c r="Z821" s="28"/>
      <c r="AA821" s="28"/>
      <c r="AB821" s="28"/>
      <c r="AC821" s="28"/>
      <c r="AD821" s="28"/>
      <c r="AE821" s="28"/>
      <c r="AF821" s="28"/>
      <c r="AG821" s="28"/>
      <c r="AH821" s="28"/>
      <c r="AI821" s="28"/>
      <c r="AJ821" s="28"/>
      <c r="AK821" s="28"/>
      <c r="AL821" s="28"/>
      <c r="AM821" s="28"/>
      <c r="AN821" s="28"/>
      <c r="AO821" s="28"/>
      <c r="AP821" s="28"/>
      <c r="AQ821" s="28"/>
      <c r="AR821" s="28"/>
      <c r="AS821" s="28"/>
      <c r="AT821" s="28"/>
      <c r="AW821" s="37">
        <v>34369.458333333336</v>
      </c>
      <c r="AX821">
        <v>11</v>
      </c>
      <c r="AY821">
        <v>6</v>
      </c>
      <c r="AZ821">
        <v>3</v>
      </c>
      <c r="BA821">
        <v>5</v>
      </c>
    </row>
    <row r="822" spans="15:53" hidden="1">
      <c r="O822" s="28"/>
      <c r="P822" s="28"/>
      <c r="Q822" s="28"/>
      <c r="R822" s="28"/>
      <c r="S822" s="28"/>
      <c r="T822" s="28"/>
      <c r="U822" s="28"/>
      <c r="V822" s="28"/>
      <c r="W822" s="28"/>
      <c r="X822" s="28"/>
      <c r="Y822" s="28"/>
      <c r="Z822" s="28"/>
      <c r="AA822" s="28"/>
      <c r="AB822" s="28"/>
      <c r="AC822" s="28"/>
      <c r="AD822" s="28"/>
      <c r="AE822" s="28"/>
      <c r="AF822" s="28"/>
      <c r="AG822" s="28"/>
      <c r="AH822" s="28"/>
      <c r="AI822" s="28"/>
      <c r="AJ822" s="28"/>
      <c r="AK822" s="28"/>
      <c r="AL822" s="28"/>
      <c r="AM822" s="28"/>
      <c r="AN822" s="28"/>
      <c r="AO822" s="28"/>
      <c r="AP822" s="28"/>
      <c r="AQ822" s="28"/>
      <c r="AR822" s="28"/>
      <c r="AS822" s="28"/>
      <c r="AT822" s="28"/>
      <c r="AW822" s="37">
        <v>34399.208333333336</v>
      </c>
      <c r="AX822">
        <v>11</v>
      </c>
      <c r="AY822">
        <v>6</v>
      </c>
      <c r="AZ822">
        <v>4</v>
      </c>
      <c r="BA822">
        <v>4</v>
      </c>
    </row>
    <row r="823" spans="15:53" hidden="1">
      <c r="O823" s="28"/>
      <c r="P823" s="28"/>
      <c r="Q823" s="28"/>
      <c r="R823" s="28"/>
      <c r="S823" s="28"/>
      <c r="T823" s="28"/>
      <c r="U823" s="28"/>
      <c r="V823" s="28"/>
      <c r="W823" s="28"/>
      <c r="X823" s="28"/>
      <c r="Y823" s="28"/>
      <c r="Z823" s="28"/>
      <c r="AA823" s="28"/>
      <c r="AB823" s="28"/>
      <c r="AC823" s="28"/>
      <c r="AD823" s="28"/>
      <c r="AE823" s="28"/>
      <c r="AF823" s="28"/>
      <c r="AG823" s="28"/>
      <c r="AH823" s="28"/>
      <c r="AI823" s="28"/>
      <c r="AJ823" s="28"/>
      <c r="AK823" s="28"/>
      <c r="AL823" s="28"/>
      <c r="AM823" s="28"/>
      <c r="AN823" s="28"/>
      <c r="AO823" s="28"/>
      <c r="AP823" s="28"/>
      <c r="AQ823" s="28"/>
      <c r="AR823" s="28"/>
      <c r="AS823" s="28"/>
      <c r="AT823" s="28"/>
      <c r="AW823" s="37">
        <v>34429.416666666664</v>
      </c>
      <c r="AX823">
        <v>11</v>
      </c>
      <c r="AY823">
        <v>6</v>
      </c>
      <c r="AZ823">
        <v>5</v>
      </c>
      <c r="BA823">
        <v>3</v>
      </c>
    </row>
    <row r="824" spans="15:53" hidden="1">
      <c r="O824" s="28"/>
      <c r="P824" s="28"/>
      <c r="Q824" s="28"/>
      <c r="R824" s="28"/>
      <c r="S824" s="28"/>
      <c r="T824" s="28"/>
      <c r="U824" s="28"/>
      <c r="V824" s="28"/>
      <c r="W824" s="28"/>
      <c r="X824" s="28"/>
      <c r="Y824" s="28"/>
      <c r="Z824" s="28"/>
      <c r="AA824" s="28"/>
      <c r="AB824" s="28"/>
      <c r="AC824" s="28"/>
      <c r="AD824" s="28"/>
      <c r="AE824" s="28"/>
      <c r="AF824" s="28"/>
      <c r="AG824" s="28"/>
      <c r="AH824" s="28"/>
      <c r="AI824" s="28"/>
      <c r="AJ824" s="28"/>
      <c r="AK824" s="28"/>
      <c r="AL824" s="28"/>
      <c r="AM824" s="28"/>
      <c r="AN824" s="28"/>
      <c r="AO824" s="28"/>
      <c r="AP824" s="28"/>
      <c r="AQ824" s="28"/>
      <c r="AR824" s="28"/>
      <c r="AS824" s="28"/>
      <c r="AT824" s="28"/>
      <c r="AW824" s="37">
        <v>34460.125</v>
      </c>
      <c r="AX824">
        <v>11</v>
      </c>
      <c r="AY824">
        <v>6</v>
      </c>
      <c r="AZ824">
        <v>6</v>
      </c>
      <c r="BA824">
        <v>2</v>
      </c>
    </row>
    <row r="825" spans="15:53" hidden="1">
      <c r="O825" s="28"/>
      <c r="P825" s="28"/>
      <c r="Q825" s="28"/>
      <c r="R825" s="28"/>
      <c r="S825" s="28"/>
      <c r="T825" s="28"/>
      <c r="U825" s="28"/>
      <c r="V825" s="28"/>
      <c r="W825" s="28"/>
      <c r="X825" s="28"/>
      <c r="Y825" s="28"/>
      <c r="Z825" s="28"/>
      <c r="AA825" s="28"/>
      <c r="AB825" s="28"/>
      <c r="AC825" s="28"/>
      <c r="AD825" s="28"/>
      <c r="AE825" s="28"/>
      <c r="AF825" s="28"/>
      <c r="AG825" s="28"/>
      <c r="AH825" s="28"/>
      <c r="AI825" s="28"/>
      <c r="AJ825" s="28"/>
      <c r="AK825" s="28"/>
      <c r="AL825" s="28"/>
      <c r="AM825" s="28"/>
      <c r="AN825" s="28"/>
      <c r="AO825" s="28"/>
      <c r="AP825" s="28"/>
      <c r="AQ825" s="28"/>
      <c r="AR825" s="28"/>
      <c r="AS825" s="28"/>
      <c r="AT825" s="28"/>
      <c r="AW825" s="37">
        <v>34491.291666666664</v>
      </c>
      <c r="AX825">
        <v>11</v>
      </c>
      <c r="AY825">
        <v>6</v>
      </c>
      <c r="AZ825">
        <v>7</v>
      </c>
      <c r="BA825">
        <v>1</v>
      </c>
    </row>
    <row r="826" spans="15:53" hidden="1">
      <c r="O826" s="28"/>
      <c r="P826" s="28"/>
      <c r="Q826" s="28"/>
      <c r="R826" s="28"/>
      <c r="S826" s="28"/>
      <c r="T826" s="28"/>
      <c r="U826" s="28"/>
      <c r="V826" s="28"/>
      <c r="W826" s="28"/>
      <c r="X826" s="28"/>
      <c r="Y826" s="28"/>
      <c r="Z826" s="28"/>
      <c r="AA826" s="28"/>
      <c r="AB826" s="28"/>
      <c r="AC826" s="28"/>
      <c r="AD826" s="28"/>
      <c r="AE826" s="28"/>
      <c r="AF826" s="28"/>
      <c r="AG826" s="28"/>
      <c r="AH826" s="28"/>
      <c r="AI826" s="28"/>
      <c r="AJ826" s="28"/>
      <c r="AK826" s="28"/>
      <c r="AL826" s="28"/>
      <c r="AM826" s="28"/>
      <c r="AN826" s="28"/>
      <c r="AO826" s="28"/>
      <c r="AP826" s="28"/>
      <c r="AQ826" s="28"/>
      <c r="AR826" s="28"/>
      <c r="AS826" s="28"/>
      <c r="AT826" s="28"/>
      <c r="AW826" s="37">
        <v>34522.708333333336</v>
      </c>
      <c r="AX826">
        <v>11</v>
      </c>
      <c r="AY826">
        <v>6</v>
      </c>
      <c r="AZ826">
        <v>8</v>
      </c>
      <c r="BA826">
        <v>9</v>
      </c>
    </row>
    <row r="827" spans="15:53" hidden="1">
      <c r="O827" s="28"/>
      <c r="P827" s="28"/>
      <c r="Q827" s="28"/>
      <c r="R827" s="28"/>
      <c r="S827" s="28"/>
      <c r="T827" s="28"/>
      <c r="U827" s="28"/>
      <c r="V827" s="28"/>
      <c r="W827" s="28"/>
      <c r="X827" s="28"/>
      <c r="Y827" s="28"/>
      <c r="Z827" s="28"/>
      <c r="AA827" s="28"/>
      <c r="AB827" s="28"/>
      <c r="AC827" s="28"/>
      <c r="AD827" s="28"/>
      <c r="AE827" s="28"/>
      <c r="AF827" s="28"/>
      <c r="AG827" s="28"/>
      <c r="AH827" s="28"/>
      <c r="AI827" s="28"/>
      <c r="AJ827" s="28"/>
      <c r="AK827" s="28"/>
      <c r="AL827" s="28"/>
      <c r="AM827" s="28"/>
      <c r="AN827" s="28"/>
      <c r="AO827" s="28"/>
      <c r="AP827" s="28"/>
      <c r="AQ827" s="28"/>
      <c r="AR827" s="28"/>
      <c r="AS827" s="28"/>
      <c r="AT827" s="28"/>
      <c r="AW827" s="37">
        <v>34554.125</v>
      </c>
      <c r="AX827">
        <v>11</v>
      </c>
      <c r="AY827">
        <v>6</v>
      </c>
      <c r="AZ827">
        <v>9</v>
      </c>
      <c r="BA827">
        <v>8</v>
      </c>
    </row>
    <row r="828" spans="15:53" hidden="1">
      <c r="O828" s="28"/>
      <c r="P828" s="28"/>
      <c r="Q828" s="28"/>
      <c r="R828" s="28"/>
      <c r="S828" s="28"/>
      <c r="T828" s="28"/>
      <c r="U828" s="28"/>
      <c r="V828" s="28"/>
      <c r="W828" s="28"/>
      <c r="X828" s="28"/>
      <c r="Y828" s="28"/>
      <c r="Z828" s="28"/>
      <c r="AA828" s="28"/>
      <c r="AB828" s="28"/>
      <c r="AC828" s="28"/>
      <c r="AD828" s="28"/>
      <c r="AE828" s="28"/>
      <c r="AF828" s="28"/>
      <c r="AG828" s="28"/>
      <c r="AH828" s="28"/>
      <c r="AI828" s="28"/>
      <c r="AJ828" s="28"/>
      <c r="AK828" s="28"/>
      <c r="AL828" s="28"/>
      <c r="AM828" s="28"/>
      <c r="AN828" s="28"/>
      <c r="AO828" s="28"/>
      <c r="AP828" s="28"/>
      <c r="AQ828" s="28"/>
      <c r="AR828" s="28"/>
      <c r="AS828" s="28"/>
      <c r="AT828" s="28"/>
      <c r="AW828" s="37">
        <v>34585.25</v>
      </c>
      <c r="AX828">
        <v>11</v>
      </c>
      <c r="AY828">
        <v>6</v>
      </c>
      <c r="AZ828">
        <v>10</v>
      </c>
      <c r="BA828">
        <v>7</v>
      </c>
    </row>
    <row r="829" spans="15:53" hidden="1">
      <c r="O829" s="28"/>
      <c r="P829" s="28"/>
      <c r="Q829" s="28"/>
      <c r="R829" s="28"/>
      <c r="S829" s="28"/>
      <c r="T829" s="28"/>
      <c r="U829" s="28"/>
      <c r="V829" s="28"/>
      <c r="W829" s="28"/>
      <c r="X829" s="28"/>
      <c r="Y829" s="28"/>
      <c r="Z829" s="28"/>
      <c r="AA829" s="28"/>
      <c r="AB829" s="28"/>
      <c r="AC829" s="28"/>
      <c r="AD829" s="28"/>
      <c r="AE829" s="28"/>
      <c r="AF829" s="28"/>
      <c r="AG829" s="28"/>
      <c r="AH829" s="28"/>
      <c r="AI829" s="28"/>
      <c r="AJ829" s="28"/>
      <c r="AK829" s="28"/>
      <c r="AL829" s="28"/>
      <c r="AM829" s="28"/>
      <c r="AN829" s="28"/>
      <c r="AO829" s="28"/>
      <c r="AP829" s="28"/>
      <c r="AQ829" s="28"/>
      <c r="AR829" s="28"/>
      <c r="AS829" s="28"/>
      <c r="AT829" s="28"/>
      <c r="AW829" s="37">
        <v>34615.916666666664</v>
      </c>
      <c r="AX829">
        <v>11</v>
      </c>
      <c r="AY829">
        <v>6</v>
      </c>
      <c r="AZ829">
        <v>11</v>
      </c>
      <c r="BA829">
        <v>6</v>
      </c>
    </row>
    <row r="830" spans="15:53" hidden="1">
      <c r="O830" s="28"/>
      <c r="P830" s="28"/>
      <c r="Q830" s="28"/>
      <c r="R830" s="28"/>
      <c r="S830" s="28"/>
      <c r="T830" s="28"/>
      <c r="U830" s="28"/>
      <c r="V830" s="28"/>
      <c r="W830" s="28"/>
      <c r="X830" s="28"/>
      <c r="Y830" s="28"/>
      <c r="Z830" s="28"/>
      <c r="AA830" s="28"/>
      <c r="AB830" s="28"/>
      <c r="AC830" s="28"/>
      <c r="AD830" s="28"/>
      <c r="AE830" s="28"/>
      <c r="AF830" s="28"/>
      <c r="AG830" s="28"/>
      <c r="AH830" s="28"/>
      <c r="AI830" s="28"/>
      <c r="AJ830" s="28"/>
      <c r="AK830" s="28"/>
      <c r="AL830" s="28"/>
      <c r="AM830" s="28"/>
      <c r="AN830" s="28"/>
      <c r="AO830" s="28"/>
      <c r="AP830" s="28"/>
      <c r="AQ830" s="28"/>
      <c r="AR830" s="28"/>
      <c r="AS830" s="28"/>
      <c r="AT830" s="28"/>
      <c r="AW830" s="37">
        <v>34646.041666666664</v>
      </c>
      <c r="AX830">
        <v>11</v>
      </c>
      <c r="AY830">
        <v>6</v>
      </c>
      <c r="AZ830">
        <v>12</v>
      </c>
      <c r="BA830">
        <v>5</v>
      </c>
    </row>
    <row r="831" spans="15:53" hidden="1">
      <c r="O831" s="28"/>
      <c r="P831" s="28"/>
      <c r="Q831" s="28"/>
      <c r="R831" s="28"/>
      <c r="S831" s="28"/>
      <c r="T831" s="28"/>
      <c r="U831" s="28"/>
      <c r="V831" s="28"/>
      <c r="W831" s="28"/>
      <c r="X831" s="28"/>
      <c r="Y831" s="28"/>
      <c r="Z831" s="28"/>
      <c r="AA831" s="28"/>
      <c r="AB831" s="28"/>
      <c r="AC831" s="28"/>
      <c r="AD831" s="28"/>
      <c r="AE831" s="28"/>
      <c r="AF831" s="28"/>
      <c r="AG831" s="28"/>
      <c r="AH831" s="28"/>
      <c r="AI831" s="28"/>
      <c r="AJ831" s="28"/>
      <c r="AK831" s="28"/>
      <c r="AL831" s="28"/>
      <c r="AM831" s="28"/>
      <c r="AN831" s="28"/>
      <c r="AO831" s="28"/>
      <c r="AP831" s="28"/>
      <c r="AQ831" s="28"/>
      <c r="AR831" s="28"/>
      <c r="AS831" s="28"/>
      <c r="AT831" s="28"/>
      <c r="AW831" s="37">
        <v>34675.708333333336</v>
      </c>
      <c r="AX831">
        <v>11</v>
      </c>
      <c r="AY831">
        <v>6</v>
      </c>
      <c r="AZ831">
        <v>13</v>
      </c>
      <c r="BA831">
        <v>4</v>
      </c>
    </row>
    <row r="832" spans="15:53" hidden="1">
      <c r="O832" s="28"/>
      <c r="P832" s="28"/>
      <c r="Q832" s="28"/>
      <c r="R832" s="28"/>
      <c r="S832" s="28"/>
      <c r="T832" s="28"/>
      <c r="U832" s="28"/>
      <c r="V832" s="28"/>
      <c r="W832" s="28"/>
      <c r="X832" s="28"/>
      <c r="Y832" s="28"/>
      <c r="Z832" s="28"/>
      <c r="AA832" s="28"/>
      <c r="AB832" s="28"/>
      <c r="AC832" s="28"/>
      <c r="AD832" s="28"/>
      <c r="AE832" s="28"/>
      <c r="AF832" s="28"/>
      <c r="AG832" s="28"/>
      <c r="AH832" s="28"/>
      <c r="AI832" s="28"/>
      <c r="AJ832" s="28"/>
      <c r="AK832" s="28"/>
      <c r="AL832" s="28"/>
      <c r="AM832" s="28"/>
      <c r="AN832" s="28"/>
      <c r="AO832" s="28"/>
      <c r="AP832" s="28"/>
      <c r="AQ832" s="28"/>
      <c r="AR832" s="28"/>
      <c r="AS832" s="28"/>
      <c r="AT832" s="28"/>
      <c r="AW832" s="37">
        <v>34705.208333333336</v>
      </c>
      <c r="AX832">
        <v>11</v>
      </c>
      <c r="AY832">
        <v>6</v>
      </c>
      <c r="AZ832">
        <v>14</v>
      </c>
      <c r="BA832">
        <v>3</v>
      </c>
    </row>
    <row r="833" spans="15:53" hidden="1">
      <c r="O833" s="28"/>
      <c r="P833" s="28"/>
      <c r="Q833" s="28"/>
      <c r="R833" s="28"/>
      <c r="S833" s="28"/>
      <c r="T833" s="28"/>
      <c r="U833" s="28"/>
      <c r="V833" s="28"/>
      <c r="W833" s="28"/>
      <c r="X833" s="28"/>
      <c r="Y833" s="28"/>
      <c r="Z833" s="28"/>
      <c r="AA833" s="28"/>
      <c r="AB833" s="28"/>
      <c r="AC833" s="28"/>
      <c r="AD833" s="28"/>
      <c r="AE833" s="28"/>
      <c r="AF833" s="28"/>
      <c r="AG833" s="28"/>
      <c r="AH833" s="28"/>
      <c r="AI833" s="28"/>
      <c r="AJ833" s="28"/>
      <c r="AK833" s="28"/>
      <c r="AL833" s="28"/>
      <c r="AM833" s="28"/>
      <c r="AN833" s="28"/>
      <c r="AO833" s="28"/>
      <c r="AP833" s="28"/>
      <c r="AQ833" s="28"/>
      <c r="AR833" s="28"/>
      <c r="AS833" s="28"/>
      <c r="AT833" s="28"/>
      <c r="AW833" s="37">
        <v>34734.666666666664</v>
      </c>
      <c r="AX833">
        <v>12</v>
      </c>
      <c r="AY833">
        <v>5</v>
      </c>
      <c r="AZ833">
        <v>15</v>
      </c>
      <c r="BA833">
        <v>2</v>
      </c>
    </row>
    <row r="834" spans="15:53" hidden="1">
      <c r="O834" s="28"/>
      <c r="P834" s="28"/>
      <c r="Q834" s="28"/>
      <c r="R834" s="28"/>
      <c r="S834" s="28"/>
      <c r="T834" s="28"/>
      <c r="U834" s="28"/>
      <c r="V834" s="28"/>
      <c r="W834" s="28"/>
      <c r="X834" s="28"/>
      <c r="Y834" s="28"/>
      <c r="Z834" s="28"/>
      <c r="AA834" s="28"/>
      <c r="AB834" s="28"/>
      <c r="AC834" s="28"/>
      <c r="AD834" s="28"/>
      <c r="AE834" s="28"/>
      <c r="AF834" s="28"/>
      <c r="AG834" s="28"/>
      <c r="AH834" s="28"/>
      <c r="AI834" s="28"/>
      <c r="AJ834" s="28"/>
      <c r="AK834" s="28"/>
      <c r="AL834" s="28"/>
      <c r="AM834" s="28"/>
      <c r="AN834" s="28"/>
      <c r="AO834" s="28"/>
      <c r="AP834" s="28"/>
      <c r="AQ834" s="28"/>
      <c r="AR834" s="28"/>
      <c r="AS834" s="28"/>
      <c r="AT834" s="28"/>
      <c r="AW834" s="37">
        <v>34764.416666666664</v>
      </c>
      <c r="AX834">
        <v>12</v>
      </c>
      <c r="AY834">
        <v>5</v>
      </c>
      <c r="AZ834">
        <v>16</v>
      </c>
      <c r="BA834">
        <v>1</v>
      </c>
    </row>
    <row r="835" spans="15:53" hidden="1">
      <c r="O835" s="28"/>
      <c r="P835" s="28"/>
      <c r="Q835" s="28"/>
      <c r="R835" s="28"/>
      <c r="S835" s="28"/>
      <c r="T835" s="28"/>
      <c r="U835" s="28"/>
      <c r="V835" s="28"/>
      <c r="W835" s="28"/>
      <c r="X835" s="28"/>
      <c r="Y835" s="28"/>
      <c r="Z835" s="28"/>
      <c r="AA835" s="28"/>
      <c r="AB835" s="28"/>
      <c r="AC835" s="28"/>
      <c r="AD835" s="28"/>
      <c r="AE835" s="28"/>
      <c r="AF835" s="28"/>
      <c r="AG835" s="28"/>
      <c r="AH835" s="28"/>
      <c r="AI835" s="28"/>
      <c r="AJ835" s="28"/>
      <c r="AK835" s="28"/>
      <c r="AL835" s="28"/>
      <c r="AM835" s="28"/>
      <c r="AN835" s="28"/>
      <c r="AO835" s="28"/>
      <c r="AP835" s="28"/>
      <c r="AQ835" s="28"/>
      <c r="AR835" s="28"/>
      <c r="AS835" s="28"/>
      <c r="AT835" s="28"/>
      <c r="AW835" s="37">
        <v>34794.625</v>
      </c>
      <c r="AX835">
        <v>12</v>
      </c>
      <c r="AY835">
        <v>5</v>
      </c>
      <c r="AZ835">
        <v>17</v>
      </c>
      <c r="BA835">
        <v>9</v>
      </c>
    </row>
    <row r="836" spans="15:53" hidden="1">
      <c r="O836" s="28"/>
      <c r="P836" s="28"/>
      <c r="Q836" s="28"/>
      <c r="R836" s="28"/>
      <c r="S836" s="28"/>
      <c r="T836" s="28"/>
      <c r="U836" s="28"/>
      <c r="V836" s="28"/>
      <c r="W836" s="28"/>
      <c r="X836" s="28"/>
      <c r="Y836" s="28"/>
      <c r="Z836" s="28"/>
      <c r="AA836" s="28"/>
      <c r="AB836" s="28"/>
      <c r="AC836" s="28"/>
      <c r="AD836" s="28"/>
      <c r="AE836" s="28"/>
      <c r="AF836" s="28"/>
      <c r="AG836" s="28"/>
      <c r="AH836" s="28"/>
      <c r="AI836" s="28"/>
      <c r="AJ836" s="28"/>
      <c r="AK836" s="28"/>
      <c r="AL836" s="28"/>
      <c r="AM836" s="28"/>
      <c r="AN836" s="28"/>
      <c r="AO836" s="28"/>
      <c r="AP836" s="28"/>
      <c r="AQ836" s="28"/>
      <c r="AR836" s="28"/>
      <c r="AS836" s="28"/>
      <c r="AT836" s="28"/>
      <c r="AW836" s="37">
        <v>34825.375</v>
      </c>
      <c r="AX836">
        <v>12</v>
      </c>
      <c r="AY836">
        <v>5</v>
      </c>
      <c r="AZ836">
        <v>18</v>
      </c>
      <c r="BA836">
        <v>8</v>
      </c>
    </row>
    <row r="837" spans="15:53" hidden="1">
      <c r="O837" s="28"/>
      <c r="P837" s="28"/>
      <c r="Q837" s="28"/>
      <c r="R837" s="28"/>
      <c r="S837" s="28"/>
      <c r="T837" s="28"/>
      <c r="U837" s="28"/>
      <c r="V837" s="28"/>
      <c r="W837" s="28"/>
      <c r="X837" s="28"/>
      <c r="Y837" s="28"/>
      <c r="Z837" s="28"/>
      <c r="AA837" s="28"/>
      <c r="AB837" s="28"/>
      <c r="AC837" s="28"/>
      <c r="AD837" s="28"/>
      <c r="AE837" s="28"/>
      <c r="AF837" s="28"/>
      <c r="AG837" s="28"/>
      <c r="AH837" s="28"/>
      <c r="AI837" s="28"/>
      <c r="AJ837" s="28"/>
      <c r="AK837" s="28"/>
      <c r="AL837" s="28"/>
      <c r="AM837" s="28"/>
      <c r="AN837" s="28"/>
      <c r="AO837" s="28"/>
      <c r="AP837" s="28"/>
      <c r="AQ837" s="28"/>
      <c r="AR837" s="28"/>
      <c r="AS837" s="28"/>
      <c r="AT837" s="28"/>
      <c r="AW837" s="37">
        <v>34856.541666666664</v>
      </c>
      <c r="AX837">
        <v>12</v>
      </c>
      <c r="AY837">
        <v>5</v>
      </c>
      <c r="AZ837">
        <v>19</v>
      </c>
      <c r="BA837">
        <v>7</v>
      </c>
    </row>
    <row r="838" spans="15:53" hidden="1">
      <c r="O838" s="28"/>
      <c r="P838" s="28"/>
      <c r="Q838" s="28"/>
      <c r="R838" s="28"/>
      <c r="S838" s="28"/>
      <c r="T838" s="28"/>
      <c r="U838" s="28"/>
      <c r="V838" s="28"/>
      <c r="W838" s="28"/>
      <c r="X838" s="28"/>
      <c r="Y838" s="28"/>
      <c r="Z838" s="28"/>
      <c r="AA838" s="28"/>
      <c r="AB838" s="28"/>
      <c r="AC838" s="28"/>
      <c r="AD838" s="28"/>
      <c r="AE838" s="28"/>
      <c r="AF838" s="28"/>
      <c r="AG838" s="28"/>
      <c r="AH838" s="28"/>
      <c r="AI838" s="28"/>
      <c r="AJ838" s="28"/>
      <c r="AK838" s="28"/>
      <c r="AL838" s="28"/>
      <c r="AM838" s="28"/>
      <c r="AN838" s="28"/>
      <c r="AO838" s="28"/>
      <c r="AP838" s="28"/>
      <c r="AQ838" s="28"/>
      <c r="AR838" s="28"/>
      <c r="AS838" s="28"/>
      <c r="AT838" s="28"/>
      <c r="AW838" s="37">
        <v>34887.958333333336</v>
      </c>
      <c r="AX838">
        <v>12</v>
      </c>
      <c r="AY838">
        <v>5</v>
      </c>
      <c r="AZ838">
        <v>20</v>
      </c>
      <c r="BA838">
        <v>6</v>
      </c>
    </row>
    <row r="839" spans="15:53" hidden="1">
      <c r="O839" s="28"/>
      <c r="P839" s="28"/>
      <c r="Q839" s="28"/>
      <c r="R839" s="28"/>
      <c r="S839" s="28"/>
      <c r="T839" s="28"/>
      <c r="U839" s="28"/>
      <c r="V839" s="28"/>
      <c r="W839" s="28"/>
      <c r="X839" s="28"/>
      <c r="Y839" s="28"/>
      <c r="Z839" s="28"/>
      <c r="AA839" s="28"/>
      <c r="AB839" s="28"/>
      <c r="AC839" s="28"/>
      <c r="AD839" s="28"/>
      <c r="AE839" s="28"/>
      <c r="AF839" s="28"/>
      <c r="AG839" s="28"/>
      <c r="AH839" s="28"/>
      <c r="AI839" s="28"/>
      <c r="AJ839" s="28"/>
      <c r="AK839" s="28"/>
      <c r="AL839" s="28"/>
      <c r="AM839" s="28"/>
      <c r="AN839" s="28"/>
      <c r="AO839" s="28"/>
      <c r="AP839" s="28"/>
      <c r="AQ839" s="28"/>
      <c r="AR839" s="28"/>
      <c r="AS839" s="28"/>
      <c r="AT839" s="28"/>
      <c r="AW839" s="37">
        <v>34919.375</v>
      </c>
      <c r="AX839">
        <v>12</v>
      </c>
      <c r="AY839">
        <v>5</v>
      </c>
      <c r="AZ839">
        <v>21</v>
      </c>
      <c r="BA839">
        <v>5</v>
      </c>
    </row>
    <row r="840" spans="15:53" hidden="1">
      <c r="O840" s="28"/>
      <c r="P840" s="28"/>
      <c r="Q840" s="28"/>
      <c r="R840" s="28"/>
      <c r="S840" s="28"/>
      <c r="T840" s="28"/>
      <c r="U840" s="28"/>
      <c r="V840" s="28"/>
      <c r="W840" s="28"/>
      <c r="X840" s="28"/>
      <c r="Y840" s="28"/>
      <c r="Z840" s="28"/>
      <c r="AA840" s="28"/>
      <c r="AB840" s="28"/>
      <c r="AC840" s="28"/>
      <c r="AD840" s="28"/>
      <c r="AE840" s="28"/>
      <c r="AF840" s="28"/>
      <c r="AG840" s="28"/>
      <c r="AH840" s="28"/>
      <c r="AI840" s="28"/>
      <c r="AJ840" s="28"/>
      <c r="AK840" s="28"/>
      <c r="AL840" s="28"/>
      <c r="AM840" s="28"/>
      <c r="AN840" s="28"/>
      <c r="AO840" s="28"/>
      <c r="AP840" s="28"/>
      <c r="AQ840" s="28"/>
      <c r="AR840" s="28"/>
      <c r="AS840" s="28"/>
      <c r="AT840" s="28"/>
      <c r="AW840" s="37">
        <v>34950.5</v>
      </c>
      <c r="AX840">
        <v>12</v>
      </c>
      <c r="AY840">
        <v>5</v>
      </c>
      <c r="AZ840">
        <v>22</v>
      </c>
      <c r="BA840">
        <v>4</v>
      </c>
    </row>
    <row r="841" spans="15:53" hidden="1">
      <c r="O841" s="28"/>
      <c r="P841" s="28"/>
      <c r="Q841" s="28"/>
      <c r="R841" s="28"/>
      <c r="S841" s="28"/>
      <c r="T841" s="28"/>
      <c r="U841" s="28"/>
      <c r="V841" s="28"/>
      <c r="W841" s="28"/>
      <c r="X841" s="28"/>
      <c r="Y841" s="28"/>
      <c r="Z841" s="28"/>
      <c r="AA841" s="28"/>
      <c r="AB841" s="28"/>
      <c r="AC841" s="28"/>
      <c r="AD841" s="28"/>
      <c r="AE841" s="28"/>
      <c r="AF841" s="28"/>
      <c r="AG841" s="28"/>
      <c r="AH841" s="28"/>
      <c r="AI841" s="28"/>
      <c r="AJ841" s="28"/>
      <c r="AK841" s="28"/>
      <c r="AL841" s="28"/>
      <c r="AM841" s="28"/>
      <c r="AN841" s="28"/>
      <c r="AO841" s="28"/>
      <c r="AP841" s="28"/>
      <c r="AQ841" s="28"/>
      <c r="AR841" s="28"/>
      <c r="AS841" s="28"/>
      <c r="AT841" s="28"/>
      <c r="AW841" s="37">
        <v>34981.125</v>
      </c>
      <c r="AX841">
        <v>12</v>
      </c>
      <c r="AY841">
        <v>5</v>
      </c>
      <c r="AZ841">
        <v>23</v>
      </c>
      <c r="BA841">
        <v>3</v>
      </c>
    </row>
    <row r="842" spans="15:53" hidden="1">
      <c r="O842" s="28"/>
      <c r="P842" s="28"/>
      <c r="Q842" s="28"/>
      <c r="R842" s="28"/>
      <c r="S842" s="28"/>
      <c r="T842" s="28"/>
      <c r="U842" s="28"/>
      <c r="V842" s="28"/>
      <c r="W842" s="28"/>
      <c r="X842" s="28"/>
      <c r="Y842" s="28"/>
      <c r="Z842" s="28"/>
      <c r="AA842" s="28"/>
      <c r="AB842" s="28"/>
      <c r="AC842" s="28"/>
      <c r="AD842" s="28"/>
      <c r="AE842" s="28"/>
      <c r="AF842" s="28"/>
      <c r="AG842" s="28"/>
      <c r="AH842" s="28"/>
      <c r="AI842" s="28"/>
      <c r="AJ842" s="28"/>
      <c r="AK842" s="28"/>
      <c r="AL842" s="28"/>
      <c r="AM842" s="28"/>
      <c r="AN842" s="28"/>
      <c r="AO842" s="28"/>
      <c r="AP842" s="28"/>
      <c r="AQ842" s="28"/>
      <c r="AR842" s="28"/>
      <c r="AS842" s="28"/>
      <c r="AT842" s="28"/>
      <c r="AW842" s="37">
        <v>35011.291666666664</v>
      </c>
      <c r="AX842">
        <v>12</v>
      </c>
      <c r="AY842">
        <v>5</v>
      </c>
      <c r="AZ842">
        <v>24</v>
      </c>
      <c r="BA842">
        <v>2</v>
      </c>
    </row>
    <row r="843" spans="15:53" hidden="1">
      <c r="O843" s="28"/>
      <c r="P843" s="28"/>
      <c r="Q843" s="28"/>
      <c r="R843" s="28"/>
      <c r="S843" s="28"/>
      <c r="T843" s="28"/>
      <c r="U843" s="28"/>
      <c r="V843" s="28"/>
      <c r="W843" s="28"/>
      <c r="X843" s="28"/>
      <c r="Y843" s="28"/>
      <c r="Z843" s="28"/>
      <c r="AA843" s="28"/>
      <c r="AB843" s="28"/>
      <c r="AC843" s="28"/>
      <c r="AD843" s="28"/>
      <c r="AE843" s="28"/>
      <c r="AF843" s="28"/>
      <c r="AG843" s="28"/>
      <c r="AH843" s="28"/>
      <c r="AI843" s="28"/>
      <c r="AJ843" s="28"/>
      <c r="AK843" s="28"/>
      <c r="AL843" s="28"/>
      <c r="AM843" s="28"/>
      <c r="AN843" s="28"/>
      <c r="AO843" s="28"/>
      <c r="AP843" s="28"/>
      <c r="AQ843" s="28"/>
      <c r="AR843" s="28"/>
      <c r="AS843" s="28"/>
      <c r="AT843" s="28"/>
      <c r="AW843" s="37">
        <v>35040.958333333336</v>
      </c>
      <c r="AX843">
        <v>12</v>
      </c>
      <c r="AY843">
        <v>5</v>
      </c>
      <c r="AZ843">
        <v>25</v>
      </c>
      <c r="BA843">
        <v>1</v>
      </c>
    </row>
    <row r="844" spans="15:53" hidden="1">
      <c r="O844" s="28"/>
      <c r="P844" s="28"/>
      <c r="Q844" s="28"/>
      <c r="R844" s="28"/>
      <c r="S844" s="28"/>
      <c r="T844" s="28"/>
      <c r="U844" s="28"/>
      <c r="V844" s="28"/>
      <c r="W844" s="28"/>
      <c r="X844" s="28"/>
      <c r="Y844" s="28"/>
      <c r="Z844" s="28"/>
      <c r="AA844" s="28"/>
      <c r="AB844" s="28"/>
      <c r="AC844" s="28"/>
      <c r="AD844" s="28"/>
      <c r="AE844" s="28"/>
      <c r="AF844" s="28"/>
      <c r="AG844" s="28"/>
      <c r="AH844" s="28"/>
      <c r="AI844" s="28"/>
      <c r="AJ844" s="28"/>
      <c r="AK844" s="28"/>
      <c r="AL844" s="28"/>
      <c r="AM844" s="28"/>
      <c r="AN844" s="28"/>
      <c r="AO844" s="28"/>
      <c r="AP844" s="28"/>
      <c r="AQ844" s="28"/>
      <c r="AR844" s="28"/>
      <c r="AS844" s="28"/>
      <c r="AT844" s="28"/>
      <c r="AW844" s="37">
        <v>35070.458333333336</v>
      </c>
      <c r="AX844">
        <v>12</v>
      </c>
      <c r="AY844">
        <v>5</v>
      </c>
      <c r="AZ844">
        <v>26</v>
      </c>
      <c r="BA844">
        <v>9</v>
      </c>
    </row>
    <row r="845" spans="15:53" hidden="1">
      <c r="O845" s="28"/>
      <c r="P845" s="28"/>
      <c r="Q845" s="28"/>
      <c r="R845" s="28"/>
      <c r="S845" s="28"/>
      <c r="T845" s="28"/>
      <c r="U845" s="28"/>
      <c r="V845" s="28"/>
      <c r="W845" s="28"/>
      <c r="X845" s="28"/>
      <c r="Y845" s="28"/>
      <c r="Z845" s="28"/>
      <c r="AA845" s="28"/>
      <c r="AB845" s="28"/>
      <c r="AC845" s="28"/>
      <c r="AD845" s="28"/>
      <c r="AE845" s="28"/>
      <c r="AF845" s="28"/>
      <c r="AG845" s="28"/>
      <c r="AH845" s="28"/>
      <c r="AI845" s="28"/>
      <c r="AJ845" s="28"/>
      <c r="AK845" s="28"/>
      <c r="AL845" s="28"/>
      <c r="AM845" s="28"/>
      <c r="AN845" s="28"/>
      <c r="AO845" s="28"/>
      <c r="AP845" s="28"/>
      <c r="AQ845" s="28"/>
      <c r="AR845" s="28"/>
      <c r="AS845" s="28"/>
      <c r="AT845" s="28"/>
      <c r="AW845" s="37">
        <v>35099.916666666664</v>
      </c>
      <c r="AX845">
        <v>13</v>
      </c>
      <c r="AY845">
        <v>4</v>
      </c>
      <c r="AZ845">
        <v>27</v>
      </c>
      <c r="BA845">
        <v>8</v>
      </c>
    </row>
    <row r="846" spans="15:53" hidden="1">
      <c r="O846" s="28"/>
      <c r="P846" s="28"/>
      <c r="Q846" s="28"/>
      <c r="R846" s="28"/>
      <c r="S846" s="28"/>
      <c r="T846" s="28"/>
      <c r="U846" s="28"/>
      <c r="V846" s="28"/>
      <c r="W846" s="28"/>
      <c r="X846" s="28"/>
      <c r="Y846" s="28"/>
      <c r="Z846" s="28"/>
      <c r="AA846" s="28"/>
      <c r="AB846" s="28"/>
      <c r="AC846" s="28"/>
      <c r="AD846" s="28"/>
      <c r="AE846" s="28"/>
      <c r="AF846" s="28"/>
      <c r="AG846" s="28"/>
      <c r="AH846" s="28"/>
      <c r="AI846" s="28"/>
      <c r="AJ846" s="28"/>
      <c r="AK846" s="28"/>
      <c r="AL846" s="28"/>
      <c r="AM846" s="28"/>
      <c r="AN846" s="28"/>
      <c r="AO846" s="28"/>
      <c r="AP846" s="28"/>
      <c r="AQ846" s="28"/>
      <c r="AR846" s="28"/>
      <c r="AS846" s="28"/>
      <c r="AT846" s="28"/>
      <c r="AW846" s="37">
        <v>35129.666666666664</v>
      </c>
      <c r="AX846">
        <v>13</v>
      </c>
      <c r="AY846">
        <v>4</v>
      </c>
      <c r="AZ846">
        <v>28</v>
      </c>
      <c r="BA846">
        <v>7</v>
      </c>
    </row>
    <row r="847" spans="15:53" hidden="1">
      <c r="O847" s="28"/>
      <c r="P847" s="28"/>
      <c r="Q847" s="28"/>
      <c r="R847" s="28"/>
      <c r="S847" s="28"/>
      <c r="T847" s="28"/>
      <c r="U847" s="28"/>
      <c r="V847" s="28"/>
      <c r="W847" s="28"/>
      <c r="X847" s="28"/>
      <c r="Y847" s="28"/>
      <c r="Z847" s="28"/>
      <c r="AA847" s="28"/>
      <c r="AB847" s="28"/>
      <c r="AC847" s="28"/>
      <c r="AD847" s="28"/>
      <c r="AE847" s="28"/>
      <c r="AF847" s="28"/>
      <c r="AG847" s="28"/>
      <c r="AH847" s="28"/>
      <c r="AI847" s="28"/>
      <c r="AJ847" s="28"/>
      <c r="AK847" s="28"/>
      <c r="AL847" s="28"/>
      <c r="AM847" s="28"/>
      <c r="AN847" s="28"/>
      <c r="AO847" s="28"/>
      <c r="AP847" s="28"/>
      <c r="AQ847" s="28"/>
      <c r="AR847" s="28"/>
      <c r="AS847" s="28"/>
      <c r="AT847" s="28"/>
      <c r="AW847" s="37">
        <v>35159.875</v>
      </c>
      <c r="AX847">
        <v>13</v>
      </c>
      <c r="AY847">
        <v>4</v>
      </c>
      <c r="AZ847">
        <v>29</v>
      </c>
      <c r="BA847">
        <v>6</v>
      </c>
    </row>
    <row r="848" spans="15:53" hidden="1">
      <c r="O848" s="28"/>
      <c r="P848" s="28"/>
      <c r="Q848" s="28"/>
      <c r="R848" s="28"/>
      <c r="S848" s="28"/>
      <c r="T848" s="28"/>
      <c r="U848" s="28"/>
      <c r="V848" s="28"/>
      <c r="W848" s="28"/>
      <c r="X848" s="28"/>
      <c r="Y848" s="28"/>
      <c r="Z848" s="28"/>
      <c r="AA848" s="28"/>
      <c r="AB848" s="28"/>
      <c r="AC848" s="28"/>
      <c r="AD848" s="28"/>
      <c r="AE848" s="28"/>
      <c r="AF848" s="28"/>
      <c r="AG848" s="28"/>
      <c r="AH848" s="28"/>
      <c r="AI848" s="28"/>
      <c r="AJ848" s="28"/>
      <c r="AK848" s="28"/>
      <c r="AL848" s="28"/>
      <c r="AM848" s="28"/>
      <c r="AN848" s="28"/>
      <c r="AO848" s="28"/>
      <c r="AP848" s="28"/>
      <c r="AQ848" s="28"/>
      <c r="AR848" s="28"/>
      <c r="AS848" s="28"/>
      <c r="AT848" s="28"/>
      <c r="AW848" s="37">
        <v>35190.583333333336</v>
      </c>
      <c r="AX848">
        <v>13</v>
      </c>
      <c r="AY848">
        <v>4</v>
      </c>
      <c r="AZ848">
        <v>30</v>
      </c>
      <c r="BA848">
        <v>5</v>
      </c>
    </row>
    <row r="849" spans="15:53" hidden="1">
      <c r="O849" s="28"/>
      <c r="P849" s="28"/>
      <c r="Q849" s="28"/>
      <c r="R849" s="28"/>
      <c r="S849" s="28"/>
      <c r="T849" s="28"/>
      <c r="U849" s="28"/>
      <c r="V849" s="28"/>
      <c r="W849" s="28"/>
      <c r="X849" s="28"/>
      <c r="Y849" s="28"/>
      <c r="Z849" s="28"/>
      <c r="AA849" s="28"/>
      <c r="AB849" s="28"/>
      <c r="AC849" s="28"/>
      <c r="AD849" s="28"/>
      <c r="AE849" s="28"/>
      <c r="AF849" s="28"/>
      <c r="AG849" s="28"/>
      <c r="AH849" s="28"/>
      <c r="AI849" s="28"/>
      <c r="AJ849" s="28"/>
      <c r="AK849" s="28"/>
      <c r="AL849" s="28"/>
      <c r="AM849" s="28"/>
      <c r="AN849" s="28"/>
      <c r="AO849" s="28"/>
      <c r="AP849" s="28"/>
      <c r="AQ849" s="28"/>
      <c r="AR849" s="28"/>
      <c r="AS849" s="28"/>
      <c r="AT849" s="28"/>
      <c r="AW849" s="37">
        <v>35221.791666666664</v>
      </c>
      <c r="AX849">
        <v>13</v>
      </c>
      <c r="AY849">
        <v>4</v>
      </c>
      <c r="AZ849">
        <v>31</v>
      </c>
      <c r="BA849">
        <v>4</v>
      </c>
    </row>
    <row r="850" spans="15:53" hidden="1">
      <c r="O850" s="28"/>
      <c r="P850" s="28"/>
      <c r="Q850" s="28"/>
      <c r="R850" s="28"/>
      <c r="S850" s="28"/>
      <c r="T850" s="28"/>
      <c r="U850" s="28"/>
      <c r="V850" s="28"/>
      <c r="W850" s="28"/>
      <c r="X850" s="28"/>
      <c r="Y850" s="28"/>
      <c r="Z850" s="28"/>
      <c r="AA850" s="28"/>
      <c r="AB850" s="28"/>
      <c r="AC850" s="28"/>
      <c r="AD850" s="28"/>
      <c r="AE850" s="28"/>
      <c r="AF850" s="28"/>
      <c r="AG850" s="28"/>
      <c r="AH850" s="28"/>
      <c r="AI850" s="28"/>
      <c r="AJ850" s="28"/>
      <c r="AK850" s="28"/>
      <c r="AL850" s="28"/>
      <c r="AM850" s="28"/>
      <c r="AN850" s="28"/>
      <c r="AO850" s="28"/>
      <c r="AP850" s="28"/>
      <c r="AQ850" s="28"/>
      <c r="AR850" s="28"/>
      <c r="AS850" s="28"/>
      <c r="AT850" s="28"/>
      <c r="AW850" s="37">
        <v>35253.208333333336</v>
      </c>
      <c r="AX850">
        <v>13</v>
      </c>
      <c r="AY850">
        <v>4</v>
      </c>
      <c r="AZ850">
        <v>32</v>
      </c>
      <c r="BA850">
        <v>3</v>
      </c>
    </row>
    <row r="851" spans="15:53" hidden="1">
      <c r="O851" s="28"/>
      <c r="P851" s="28"/>
      <c r="Q851" s="28"/>
      <c r="R851" s="28"/>
      <c r="S851" s="28"/>
      <c r="T851" s="28"/>
      <c r="U851" s="28"/>
      <c r="V851" s="28"/>
      <c r="W851" s="28"/>
      <c r="X851" s="28"/>
      <c r="Y851" s="28"/>
      <c r="Z851" s="28"/>
      <c r="AA851" s="28"/>
      <c r="AB851" s="28"/>
      <c r="AC851" s="28"/>
      <c r="AD851" s="28"/>
      <c r="AE851" s="28"/>
      <c r="AF851" s="28"/>
      <c r="AG851" s="28"/>
      <c r="AH851" s="28"/>
      <c r="AI851" s="28"/>
      <c r="AJ851" s="28"/>
      <c r="AK851" s="28"/>
      <c r="AL851" s="28"/>
      <c r="AM851" s="28"/>
      <c r="AN851" s="28"/>
      <c r="AO851" s="28"/>
      <c r="AP851" s="28"/>
      <c r="AQ851" s="28"/>
      <c r="AR851" s="28"/>
      <c r="AS851" s="28"/>
      <c r="AT851" s="28"/>
      <c r="AW851" s="37">
        <v>35284.625</v>
      </c>
      <c r="AX851">
        <v>13</v>
      </c>
      <c r="AY851">
        <v>4</v>
      </c>
      <c r="AZ851">
        <v>33</v>
      </c>
      <c r="BA851">
        <v>2</v>
      </c>
    </row>
    <row r="852" spans="15:53" hidden="1">
      <c r="O852" s="28"/>
      <c r="P852" s="28"/>
      <c r="Q852" s="28"/>
      <c r="R852" s="28"/>
      <c r="S852" s="28"/>
      <c r="T852" s="28"/>
      <c r="U852" s="28"/>
      <c r="V852" s="28"/>
      <c r="W852" s="28"/>
      <c r="X852" s="28"/>
      <c r="Y852" s="28"/>
      <c r="Z852" s="28"/>
      <c r="AA852" s="28"/>
      <c r="AB852" s="28"/>
      <c r="AC852" s="28"/>
      <c r="AD852" s="28"/>
      <c r="AE852" s="28"/>
      <c r="AF852" s="28"/>
      <c r="AG852" s="28"/>
      <c r="AH852" s="28"/>
      <c r="AI852" s="28"/>
      <c r="AJ852" s="28"/>
      <c r="AK852" s="28"/>
      <c r="AL852" s="28"/>
      <c r="AM852" s="28"/>
      <c r="AN852" s="28"/>
      <c r="AO852" s="28"/>
      <c r="AP852" s="28"/>
      <c r="AQ852" s="28"/>
      <c r="AR852" s="28"/>
      <c r="AS852" s="28"/>
      <c r="AT852" s="28"/>
      <c r="AW852" s="37">
        <v>35315.75</v>
      </c>
      <c r="AX852">
        <v>13</v>
      </c>
      <c r="AY852">
        <v>4</v>
      </c>
      <c r="AZ852">
        <v>34</v>
      </c>
      <c r="BA852">
        <v>1</v>
      </c>
    </row>
    <row r="853" spans="15:53" hidden="1">
      <c r="O853" s="28"/>
      <c r="P853" s="28"/>
      <c r="Q853" s="28"/>
      <c r="R853" s="28"/>
      <c r="S853" s="28"/>
      <c r="T853" s="28"/>
      <c r="U853" s="28"/>
      <c r="V853" s="28"/>
      <c r="W853" s="28"/>
      <c r="X853" s="28"/>
      <c r="Y853" s="28"/>
      <c r="Z853" s="28"/>
      <c r="AA853" s="28"/>
      <c r="AB853" s="28"/>
      <c r="AC853" s="28"/>
      <c r="AD853" s="28"/>
      <c r="AE853" s="28"/>
      <c r="AF853" s="28"/>
      <c r="AG853" s="28"/>
      <c r="AH853" s="28"/>
      <c r="AI853" s="28"/>
      <c r="AJ853" s="28"/>
      <c r="AK853" s="28"/>
      <c r="AL853" s="28"/>
      <c r="AM853" s="28"/>
      <c r="AN853" s="28"/>
      <c r="AO853" s="28"/>
      <c r="AP853" s="28"/>
      <c r="AQ853" s="28"/>
      <c r="AR853" s="28"/>
      <c r="AS853" s="28"/>
      <c r="AT853" s="28"/>
      <c r="AW853" s="37">
        <v>35346.375</v>
      </c>
      <c r="AX853">
        <v>13</v>
      </c>
      <c r="AY853">
        <v>4</v>
      </c>
      <c r="AZ853">
        <v>35</v>
      </c>
      <c r="BA853">
        <v>9</v>
      </c>
    </row>
    <row r="854" spans="15:53" hidden="1">
      <c r="O854" s="28"/>
      <c r="P854" s="28"/>
      <c r="Q854" s="28"/>
      <c r="R854" s="28"/>
      <c r="S854" s="28"/>
      <c r="T854" s="28"/>
      <c r="U854" s="28"/>
      <c r="V854" s="28"/>
      <c r="W854" s="28"/>
      <c r="X854" s="28"/>
      <c r="Y854" s="28"/>
      <c r="Z854" s="28"/>
      <c r="AA854" s="28"/>
      <c r="AB854" s="28"/>
      <c r="AC854" s="28"/>
      <c r="AD854" s="28"/>
      <c r="AE854" s="28"/>
      <c r="AF854" s="28"/>
      <c r="AG854" s="28"/>
      <c r="AH854" s="28"/>
      <c r="AI854" s="28"/>
      <c r="AJ854" s="28"/>
      <c r="AK854" s="28"/>
      <c r="AL854" s="28"/>
      <c r="AM854" s="28"/>
      <c r="AN854" s="28"/>
      <c r="AO854" s="28"/>
      <c r="AP854" s="28"/>
      <c r="AQ854" s="28"/>
      <c r="AR854" s="28"/>
      <c r="AS854" s="28"/>
      <c r="AT854" s="28"/>
      <c r="AW854" s="37">
        <v>35376.5</v>
      </c>
      <c r="AX854">
        <v>13</v>
      </c>
      <c r="AY854">
        <v>4</v>
      </c>
      <c r="AZ854">
        <v>36</v>
      </c>
      <c r="BA854">
        <v>8</v>
      </c>
    </row>
    <row r="855" spans="15:53" hidden="1">
      <c r="O855" s="28"/>
      <c r="P855" s="28"/>
      <c r="Q855" s="28"/>
      <c r="R855" s="28"/>
      <c r="S855" s="28"/>
      <c r="T855" s="28"/>
      <c r="U855" s="28"/>
      <c r="V855" s="28"/>
      <c r="W855" s="28"/>
      <c r="X855" s="28"/>
      <c r="Y855" s="28"/>
      <c r="Z855" s="28"/>
      <c r="AA855" s="28"/>
      <c r="AB855" s="28"/>
      <c r="AC855" s="28"/>
      <c r="AD855" s="28"/>
      <c r="AE855" s="28"/>
      <c r="AF855" s="28"/>
      <c r="AG855" s="28"/>
      <c r="AH855" s="28"/>
      <c r="AI855" s="28"/>
      <c r="AJ855" s="28"/>
      <c r="AK855" s="28"/>
      <c r="AL855" s="28"/>
      <c r="AM855" s="28"/>
      <c r="AN855" s="28"/>
      <c r="AO855" s="28"/>
      <c r="AP855" s="28"/>
      <c r="AQ855" s="28"/>
      <c r="AR855" s="28"/>
      <c r="AS855" s="28"/>
      <c r="AT855" s="28"/>
      <c r="AW855" s="37">
        <v>35406.208333333336</v>
      </c>
      <c r="AX855">
        <v>13</v>
      </c>
      <c r="AY855">
        <v>4</v>
      </c>
      <c r="AZ855">
        <v>37</v>
      </c>
      <c r="BA855">
        <v>7</v>
      </c>
    </row>
    <row r="856" spans="15:53" hidden="1">
      <c r="O856" s="28"/>
      <c r="P856" s="28"/>
      <c r="Q856" s="28"/>
      <c r="R856" s="28"/>
      <c r="S856" s="28"/>
      <c r="T856" s="28"/>
      <c r="U856" s="28"/>
      <c r="V856" s="28"/>
      <c r="W856" s="28"/>
      <c r="X856" s="28"/>
      <c r="Y856" s="28"/>
      <c r="Z856" s="28"/>
      <c r="AA856" s="28"/>
      <c r="AB856" s="28"/>
      <c r="AC856" s="28"/>
      <c r="AD856" s="28"/>
      <c r="AE856" s="28"/>
      <c r="AF856" s="28"/>
      <c r="AG856" s="28"/>
      <c r="AH856" s="28"/>
      <c r="AI856" s="28"/>
      <c r="AJ856" s="28"/>
      <c r="AK856" s="28"/>
      <c r="AL856" s="28"/>
      <c r="AM856" s="28"/>
      <c r="AN856" s="28"/>
      <c r="AO856" s="28"/>
      <c r="AP856" s="28"/>
      <c r="AQ856" s="28"/>
      <c r="AR856" s="28"/>
      <c r="AS856" s="28"/>
      <c r="AT856" s="28"/>
      <c r="AW856" s="37">
        <v>35435.666666666664</v>
      </c>
      <c r="AX856">
        <v>13</v>
      </c>
      <c r="AY856">
        <v>4</v>
      </c>
      <c r="AZ856">
        <v>38</v>
      </c>
      <c r="BA856">
        <v>6</v>
      </c>
    </row>
    <row r="857" spans="15:53" hidden="1">
      <c r="O857" s="28"/>
      <c r="P857" s="28"/>
      <c r="Q857" s="28"/>
      <c r="R857" s="28"/>
      <c r="S857" s="28"/>
      <c r="T857" s="28"/>
      <c r="U857" s="28"/>
      <c r="V857" s="28"/>
      <c r="W857" s="28"/>
      <c r="X857" s="28"/>
      <c r="Y857" s="28"/>
      <c r="Z857" s="28"/>
      <c r="AA857" s="28"/>
      <c r="AB857" s="28"/>
      <c r="AC857" s="28"/>
      <c r="AD857" s="28"/>
      <c r="AE857" s="28"/>
      <c r="AF857" s="28"/>
      <c r="AG857" s="28"/>
      <c r="AH857" s="28"/>
      <c r="AI857" s="28"/>
      <c r="AJ857" s="28"/>
      <c r="AK857" s="28"/>
      <c r="AL857" s="28"/>
      <c r="AM857" s="28"/>
      <c r="AN857" s="28"/>
      <c r="AO857" s="28"/>
      <c r="AP857" s="28"/>
      <c r="AQ857" s="28"/>
      <c r="AR857" s="28"/>
      <c r="AS857" s="28"/>
      <c r="AT857" s="28"/>
      <c r="AW857" s="37">
        <v>35465.166666666664</v>
      </c>
      <c r="AX857">
        <v>14</v>
      </c>
      <c r="AY857">
        <v>3</v>
      </c>
      <c r="AZ857">
        <v>39</v>
      </c>
      <c r="BA857">
        <v>5</v>
      </c>
    </row>
    <row r="858" spans="15:53" hidden="1">
      <c r="O858" s="28"/>
      <c r="P858" s="28"/>
      <c r="Q858" s="28"/>
      <c r="R858" s="28"/>
      <c r="S858" s="28"/>
      <c r="T858" s="28"/>
      <c r="U858" s="28"/>
      <c r="V858" s="28"/>
      <c r="W858" s="28"/>
      <c r="X858" s="28"/>
      <c r="Y858" s="28"/>
      <c r="Z858" s="28"/>
      <c r="AA858" s="28"/>
      <c r="AB858" s="28"/>
      <c r="AC858" s="28"/>
      <c r="AD858" s="28"/>
      <c r="AE858" s="28"/>
      <c r="AF858" s="28"/>
      <c r="AG858" s="28"/>
      <c r="AH858" s="28"/>
      <c r="AI858" s="28"/>
      <c r="AJ858" s="28"/>
      <c r="AK858" s="28"/>
      <c r="AL858" s="28"/>
      <c r="AM858" s="28"/>
      <c r="AN858" s="28"/>
      <c r="AO858" s="28"/>
      <c r="AP858" s="28"/>
      <c r="AQ858" s="28"/>
      <c r="AR858" s="28"/>
      <c r="AS858" s="28"/>
      <c r="AT858" s="28"/>
      <c r="AW858" s="37">
        <v>35494.916666666664</v>
      </c>
      <c r="AX858">
        <v>14</v>
      </c>
      <c r="AY858">
        <v>3</v>
      </c>
      <c r="AZ858">
        <v>40</v>
      </c>
      <c r="BA858">
        <v>4</v>
      </c>
    </row>
    <row r="859" spans="15:53" hidden="1">
      <c r="O859" s="28"/>
      <c r="P859" s="28"/>
      <c r="Q859" s="28"/>
      <c r="R859" s="28"/>
      <c r="S859" s="28"/>
      <c r="T859" s="28"/>
      <c r="U859" s="28"/>
      <c r="V859" s="28"/>
      <c r="W859" s="28"/>
      <c r="X859" s="28"/>
      <c r="Y859" s="28"/>
      <c r="Z859" s="28"/>
      <c r="AA859" s="28"/>
      <c r="AB859" s="28"/>
      <c r="AC859" s="28"/>
      <c r="AD859" s="28"/>
      <c r="AE859" s="28"/>
      <c r="AF859" s="28"/>
      <c r="AG859" s="28"/>
      <c r="AH859" s="28"/>
      <c r="AI859" s="28"/>
      <c r="AJ859" s="28"/>
      <c r="AK859" s="28"/>
      <c r="AL859" s="28"/>
      <c r="AM859" s="28"/>
      <c r="AN859" s="28"/>
      <c r="AO859" s="28"/>
      <c r="AP859" s="28"/>
      <c r="AQ859" s="28"/>
      <c r="AR859" s="28"/>
      <c r="AS859" s="28"/>
      <c r="AT859" s="28"/>
      <c r="AW859" s="37">
        <v>35525.125</v>
      </c>
      <c r="AX859">
        <v>14</v>
      </c>
      <c r="AY859">
        <v>3</v>
      </c>
      <c r="AZ859">
        <v>41</v>
      </c>
      <c r="BA859">
        <v>3</v>
      </c>
    </row>
    <row r="860" spans="15:53" hidden="1">
      <c r="O860" s="28"/>
      <c r="P860" s="28"/>
      <c r="Q860" s="28"/>
      <c r="R860" s="28"/>
      <c r="S860" s="28"/>
      <c r="T860" s="28"/>
      <c r="U860" s="28"/>
      <c r="V860" s="28"/>
      <c r="W860" s="28"/>
      <c r="X860" s="28"/>
      <c r="Y860" s="28"/>
      <c r="Z860" s="28"/>
      <c r="AA860" s="28"/>
      <c r="AB860" s="28"/>
      <c r="AC860" s="28"/>
      <c r="AD860" s="28"/>
      <c r="AE860" s="28"/>
      <c r="AF860" s="28"/>
      <c r="AG860" s="28"/>
      <c r="AH860" s="28"/>
      <c r="AI860" s="28"/>
      <c r="AJ860" s="28"/>
      <c r="AK860" s="28"/>
      <c r="AL860" s="28"/>
      <c r="AM860" s="28"/>
      <c r="AN860" s="28"/>
      <c r="AO860" s="28"/>
      <c r="AP860" s="28"/>
      <c r="AQ860" s="28"/>
      <c r="AR860" s="28"/>
      <c r="AS860" s="28"/>
      <c r="AT860" s="28"/>
      <c r="AW860" s="37">
        <v>35555.833333333336</v>
      </c>
      <c r="AX860">
        <v>14</v>
      </c>
      <c r="AY860">
        <v>3</v>
      </c>
      <c r="AZ860">
        <v>42</v>
      </c>
      <c r="BA860">
        <v>2</v>
      </c>
    </row>
    <row r="861" spans="15:53" hidden="1">
      <c r="O861" s="28"/>
      <c r="P861" s="28"/>
      <c r="Q861" s="28"/>
      <c r="R861" s="28"/>
      <c r="S861" s="28"/>
      <c r="T861" s="28"/>
      <c r="U861" s="28"/>
      <c r="V861" s="28"/>
      <c r="W861" s="28"/>
      <c r="X861" s="28"/>
      <c r="Y861" s="28"/>
      <c r="Z861" s="28"/>
      <c r="AA861" s="28"/>
      <c r="AB861" s="28"/>
      <c r="AC861" s="28"/>
      <c r="AD861" s="28"/>
      <c r="AE861" s="28"/>
      <c r="AF861" s="28"/>
      <c r="AG861" s="28"/>
      <c r="AH861" s="28"/>
      <c r="AI861" s="28"/>
      <c r="AJ861" s="28"/>
      <c r="AK861" s="28"/>
      <c r="AL861" s="28"/>
      <c r="AM861" s="28"/>
      <c r="AN861" s="28"/>
      <c r="AO861" s="28"/>
      <c r="AP861" s="28"/>
      <c r="AQ861" s="28"/>
      <c r="AR861" s="28"/>
      <c r="AS861" s="28"/>
      <c r="AT861" s="28"/>
      <c r="AW861" s="37">
        <v>35587.041666666664</v>
      </c>
      <c r="AX861">
        <v>14</v>
      </c>
      <c r="AY861">
        <v>3</v>
      </c>
      <c r="AZ861">
        <v>43</v>
      </c>
      <c r="BA861">
        <v>1</v>
      </c>
    </row>
    <row r="862" spans="15:53" hidden="1">
      <c r="O862" s="28"/>
      <c r="P862" s="28"/>
      <c r="Q862" s="28"/>
      <c r="R862" s="28"/>
      <c r="S862" s="28"/>
      <c r="T862" s="28"/>
      <c r="U862" s="28"/>
      <c r="V862" s="28"/>
      <c r="W862" s="28"/>
      <c r="X862" s="28"/>
      <c r="Y862" s="28"/>
      <c r="Z862" s="28"/>
      <c r="AA862" s="28"/>
      <c r="AB862" s="28"/>
      <c r="AC862" s="28"/>
      <c r="AD862" s="28"/>
      <c r="AE862" s="28"/>
      <c r="AF862" s="28"/>
      <c r="AG862" s="28"/>
      <c r="AH862" s="28"/>
      <c r="AI862" s="28"/>
      <c r="AJ862" s="28"/>
      <c r="AK862" s="28"/>
      <c r="AL862" s="28"/>
      <c r="AM862" s="28"/>
      <c r="AN862" s="28"/>
      <c r="AO862" s="28"/>
      <c r="AP862" s="28"/>
      <c r="AQ862" s="28"/>
      <c r="AR862" s="28"/>
      <c r="AS862" s="28"/>
      <c r="AT862" s="28"/>
      <c r="AW862" s="37">
        <v>35618.458333333336</v>
      </c>
      <c r="AX862">
        <v>14</v>
      </c>
      <c r="AY862">
        <v>3</v>
      </c>
      <c r="AZ862">
        <v>44</v>
      </c>
      <c r="BA862">
        <v>9</v>
      </c>
    </row>
    <row r="863" spans="15:53" hidden="1">
      <c r="O863" s="28"/>
      <c r="P863" s="28"/>
      <c r="Q863" s="28"/>
      <c r="R863" s="28"/>
      <c r="S863" s="28"/>
      <c r="T863" s="28"/>
      <c r="U863" s="28"/>
      <c r="V863" s="28"/>
      <c r="W863" s="28"/>
      <c r="X863" s="28"/>
      <c r="Y863" s="28"/>
      <c r="Z863" s="28"/>
      <c r="AA863" s="28"/>
      <c r="AB863" s="28"/>
      <c r="AC863" s="28"/>
      <c r="AD863" s="28"/>
      <c r="AE863" s="28"/>
      <c r="AF863" s="28"/>
      <c r="AG863" s="28"/>
      <c r="AH863" s="28"/>
      <c r="AI863" s="28"/>
      <c r="AJ863" s="28"/>
      <c r="AK863" s="28"/>
      <c r="AL863" s="28"/>
      <c r="AM863" s="28"/>
      <c r="AN863" s="28"/>
      <c r="AO863" s="28"/>
      <c r="AP863" s="28"/>
      <c r="AQ863" s="28"/>
      <c r="AR863" s="28"/>
      <c r="AS863" s="28"/>
      <c r="AT863" s="28"/>
      <c r="AW863" s="37">
        <v>35649.875</v>
      </c>
      <c r="AX863">
        <v>14</v>
      </c>
      <c r="AY863">
        <v>3</v>
      </c>
      <c r="AZ863">
        <v>45</v>
      </c>
      <c r="BA863">
        <v>8</v>
      </c>
    </row>
    <row r="864" spans="15:53" hidden="1">
      <c r="O864" s="28"/>
      <c r="P864" s="28"/>
      <c r="Q864" s="28"/>
      <c r="R864" s="28"/>
      <c r="S864" s="28"/>
      <c r="T864" s="28"/>
      <c r="U864" s="28"/>
      <c r="V864" s="28"/>
      <c r="W864" s="28"/>
      <c r="X864" s="28"/>
      <c r="Y864" s="28"/>
      <c r="Z864" s="28"/>
      <c r="AA864" s="28"/>
      <c r="AB864" s="28"/>
      <c r="AC864" s="28"/>
      <c r="AD864" s="28"/>
      <c r="AE864" s="28"/>
      <c r="AF864" s="28"/>
      <c r="AG864" s="28"/>
      <c r="AH864" s="28"/>
      <c r="AI864" s="28"/>
      <c r="AJ864" s="28"/>
      <c r="AK864" s="28"/>
      <c r="AL864" s="28"/>
      <c r="AM864" s="28"/>
      <c r="AN864" s="28"/>
      <c r="AO864" s="28"/>
      <c r="AP864" s="28"/>
      <c r="AQ864" s="28"/>
      <c r="AR864" s="28"/>
      <c r="AS864" s="28"/>
      <c r="AT864" s="28"/>
      <c r="AW864" s="37">
        <v>35680.958333333336</v>
      </c>
      <c r="AX864">
        <v>14</v>
      </c>
      <c r="AY864">
        <v>3</v>
      </c>
      <c r="AZ864">
        <v>46</v>
      </c>
      <c r="BA864">
        <v>7</v>
      </c>
    </row>
    <row r="865" spans="15:53" hidden="1">
      <c r="O865" s="28"/>
      <c r="P865" s="28"/>
      <c r="Q865" s="28"/>
      <c r="R865" s="28"/>
      <c r="S865" s="28"/>
      <c r="T865" s="28"/>
      <c r="U865" s="28"/>
      <c r="V865" s="28"/>
      <c r="W865" s="28"/>
      <c r="X865" s="28"/>
      <c r="Y865" s="28"/>
      <c r="Z865" s="28"/>
      <c r="AA865" s="28"/>
      <c r="AB865" s="28"/>
      <c r="AC865" s="28"/>
      <c r="AD865" s="28"/>
      <c r="AE865" s="28"/>
      <c r="AF865" s="28"/>
      <c r="AG865" s="28"/>
      <c r="AH865" s="28"/>
      <c r="AI865" s="28"/>
      <c r="AJ865" s="28"/>
      <c r="AK865" s="28"/>
      <c r="AL865" s="28"/>
      <c r="AM865" s="28"/>
      <c r="AN865" s="28"/>
      <c r="AO865" s="28"/>
      <c r="AP865" s="28"/>
      <c r="AQ865" s="28"/>
      <c r="AR865" s="28"/>
      <c r="AS865" s="28"/>
      <c r="AT865" s="28"/>
      <c r="AW865" s="37">
        <v>35711.625</v>
      </c>
      <c r="AX865">
        <v>14</v>
      </c>
      <c r="AY865">
        <v>3</v>
      </c>
      <c r="AZ865">
        <v>47</v>
      </c>
      <c r="BA865">
        <v>6</v>
      </c>
    </row>
    <row r="866" spans="15:53" hidden="1">
      <c r="O866" s="28"/>
      <c r="P866" s="28"/>
      <c r="Q866" s="28"/>
      <c r="R866" s="28"/>
      <c r="S866" s="28"/>
      <c r="T866" s="28"/>
      <c r="U866" s="28"/>
      <c r="V866" s="28"/>
      <c r="W866" s="28"/>
      <c r="X866" s="28"/>
      <c r="Y866" s="28"/>
      <c r="Z866" s="28"/>
      <c r="AA866" s="28"/>
      <c r="AB866" s="28"/>
      <c r="AC866" s="28"/>
      <c r="AD866" s="28"/>
      <c r="AE866" s="28"/>
      <c r="AF866" s="28"/>
      <c r="AG866" s="28"/>
      <c r="AH866" s="28"/>
      <c r="AI866" s="28"/>
      <c r="AJ866" s="28"/>
      <c r="AK866" s="28"/>
      <c r="AL866" s="28"/>
      <c r="AM866" s="28"/>
      <c r="AN866" s="28"/>
      <c r="AO866" s="28"/>
      <c r="AP866" s="28"/>
      <c r="AQ866" s="28"/>
      <c r="AR866" s="28"/>
      <c r="AS866" s="28"/>
      <c r="AT866" s="28"/>
      <c r="AW866" s="37">
        <v>35741.75</v>
      </c>
      <c r="AX866">
        <v>14</v>
      </c>
      <c r="AY866">
        <v>3</v>
      </c>
      <c r="AZ866">
        <v>48</v>
      </c>
      <c r="BA866">
        <v>5</v>
      </c>
    </row>
    <row r="867" spans="15:53" hidden="1">
      <c r="O867" s="28"/>
      <c r="P867" s="28"/>
      <c r="Q867" s="28"/>
      <c r="R867" s="28"/>
      <c r="S867" s="28"/>
      <c r="T867" s="28"/>
      <c r="U867" s="28"/>
      <c r="V867" s="28"/>
      <c r="W867" s="28"/>
      <c r="X867" s="28"/>
      <c r="Y867" s="28"/>
      <c r="Z867" s="28"/>
      <c r="AA867" s="28"/>
      <c r="AB867" s="28"/>
      <c r="AC867" s="28"/>
      <c r="AD867" s="28"/>
      <c r="AE867" s="28"/>
      <c r="AF867" s="28"/>
      <c r="AG867" s="28"/>
      <c r="AH867" s="28"/>
      <c r="AI867" s="28"/>
      <c r="AJ867" s="28"/>
      <c r="AK867" s="28"/>
      <c r="AL867" s="28"/>
      <c r="AM867" s="28"/>
      <c r="AN867" s="28"/>
      <c r="AO867" s="28"/>
      <c r="AP867" s="28"/>
      <c r="AQ867" s="28"/>
      <c r="AR867" s="28"/>
      <c r="AS867" s="28"/>
      <c r="AT867" s="28"/>
      <c r="AW867" s="37">
        <v>35771.458333333336</v>
      </c>
      <c r="AX867">
        <v>14</v>
      </c>
      <c r="AY867">
        <v>3</v>
      </c>
      <c r="AZ867">
        <v>49</v>
      </c>
      <c r="BA867">
        <v>4</v>
      </c>
    </row>
    <row r="868" spans="15:53" hidden="1">
      <c r="O868" s="28"/>
      <c r="P868" s="28"/>
      <c r="Q868" s="28"/>
      <c r="R868" s="28"/>
      <c r="S868" s="28"/>
      <c r="T868" s="28"/>
      <c r="U868" s="28"/>
      <c r="V868" s="28"/>
      <c r="W868" s="28"/>
      <c r="X868" s="28"/>
      <c r="Y868" s="28"/>
      <c r="Z868" s="28"/>
      <c r="AA868" s="28"/>
      <c r="AB868" s="28"/>
      <c r="AC868" s="28"/>
      <c r="AD868" s="28"/>
      <c r="AE868" s="28"/>
      <c r="AF868" s="28"/>
      <c r="AG868" s="28"/>
      <c r="AH868" s="28"/>
      <c r="AI868" s="28"/>
      <c r="AJ868" s="28"/>
      <c r="AK868" s="28"/>
      <c r="AL868" s="28"/>
      <c r="AM868" s="28"/>
      <c r="AN868" s="28"/>
      <c r="AO868" s="28"/>
      <c r="AP868" s="28"/>
      <c r="AQ868" s="28"/>
      <c r="AR868" s="28"/>
      <c r="AS868" s="28"/>
      <c r="AT868" s="28"/>
      <c r="AW868" s="37">
        <v>35800.916666666664</v>
      </c>
      <c r="AX868">
        <v>14</v>
      </c>
      <c r="AY868">
        <v>3</v>
      </c>
      <c r="AZ868">
        <v>50</v>
      </c>
      <c r="BA868">
        <v>3</v>
      </c>
    </row>
    <row r="869" spans="15:53" hidden="1">
      <c r="O869" s="28"/>
      <c r="P869" s="28"/>
      <c r="Q869" s="28"/>
      <c r="R869" s="28"/>
      <c r="S869" s="28"/>
      <c r="T869" s="28"/>
      <c r="U869" s="28"/>
      <c r="V869" s="28"/>
      <c r="W869" s="28"/>
      <c r="X869" s="28"/>
      <c r="Y869" s="28"/>
      <c r="Z869" s="28"/>
      <c r="AA869" s="28"/>
      <c r="AB869" s="28"/>
      <c r="AC869" s="28"/>
      <c r="AD869" s="28"/>
      <c r="AE869" s="28"/>
      <c r="AF869" s="28"/>
      <c r="AG869" s="28"/>
      <c r="AH869" s="28"/>
      <c r="AI869" s="28"/>
      <c r="AJ869" s="28"/>
      <c r="AK869" s="28"/>
      <c r="AL869" s="28"/>
      <c r="AM869" s="28"/>
      <c r="AN869" s="28"/>
      <c r="AO869" s="28"/>
      <c r="AP869" s="28"/>
      <c r="AQ869" s="28"/>
      <c r="AR869" s="28"/>
      <c r="AS869" s="28"/>
      <c r="AT869" s="28"/>
      <c r="AW869" s="37">
        <v>35830.416666666664</v>
      </c>
      <c r="AX869">
        <v>15</v>
      </c>
      <c r="AY869">
        <v>2</v>
      </c>
      <c r="AZ869">
        <v>51</v>
      </c>
      <c r="BA869">
        <v>2</v>
      </c>
    </row>
    <row r="870" spans="15:53" hidden="1">
      <c r="O870" s="28"/>
      <c r="P870" s="28"/>
      <c r="Q870" s="28"/>
      <c r="R870" s="28"/>
      <c r="S870" s="28"/>
      <c r="T870" s="28"/>
      <c r="U870" s="28"/>
      <c r="V870" s="28"/>
      <c r="W870" s="28"/>
      <c r="X870" s="28"/>
      <c r="Y870" s="28"/>
      <c r="Z870" s="28"/>
      <c r="AA870" s="28"/>
      <c r="AB870" s="28"/>
      <c r="AC870" s="28"/>
      <c r="AD870" s="28"/>
      <c r="AE870" s="28"/>
      <c r="AF870" s="28"/>
      <c r="AG870" s="28"/>
      <c r="AH870" s="28"/>
      <c r="AI870" s="28"/>
      <c r="AJ870" s="28"/>
      <c r="AK870" s="28"/>
      <c r="AL870" s="28"/>
      <c r="AM870" s="28"/>
      <c r="AN870" s="28"/>
      <c r="AO870" s="28"/>
      <c r="AP870" s="28"/>
      <c r="AQ870" s="28"/>
      <c r="AR870" s="28"/>
      <c r="AS870" s="28"/>
      <c r="AT870" s="28"/>
      <c r="AW870" s="37">
        <v>35860.166666666664</v>
      </c>
      <c r="AX870">
        <v>15</v>
      </c>
      <c r="AY870">
        <v>2</v>
      </c>
      <c r="AZ870">
        <v>52</v>
      </c>
      <c r="BA870">
        <v>1</v>
      </c>
    </row>
    <row r="871" spans="15:53" hidden="1">
      <c r="O871" s="28"/>
      <c r="P871" s="28"/>
      <c r="Q871" s="28"/>
      <c r="R871" s="28"/>
      <c r="S871" s="28"/>
      <c r="T871" s="28"/>
      <c r="U871" s="28"/>
      <c r="V871" s="28"/>
      <c r="W871" s="28"/>
      <c r="X871" s="28"/>
      <c r="Y871" s="28"/>
      <c r="Z871" s="28"/>
      <c r="AA871" s="28"/>
      <c r="AB871" s="28"/>
      <c r="AC871" s="28"/>
      <c r="AD871" s="28"/>
      <c r="AE871" s="28"/>
      <c r="AF871" s="28"/>
      <c r="AG871" s="28"/>
      <c r="AH871" s="28"/>
      <c r="AI871" s="28"/>
      <c r="AJ871" s="28"/>
      <c r="AK871" s="28"/>
      <c r="AL871" s="28"/>
      <c r="AM871" s="28"/>
      <c r="AN871" s="28"/>
      <c r="AO871" s="28"/>
      <c r="AP871" s="28"/>
      <c r="AQ871" s="28"/>
      <c r="AR871" s="28"/>
      <c r="AS871" s="28"/>
      <c r="AT871" s="28"/>
      <c r="AW871" s="37">
        <v>35890.375</v>
      </c>
      <c r="AX871">
        <v>15</v>
      </c>
      <c r="AY871">
        <v>2</v>
      </c>
      <c r="AZ871">
        <v>53</v>
      </c>
      <c r="BA871">
        <v>9</v>
      </c>
    </row>
    <row r="872" spans="15:53" hidden="1">
      <c r="O872" s="28"/>
      <c r="P872" s="28"/>
      <c r="Q872" s="28"/>
      <c r="R872" s="28"/>
      <c r="S872" s="28"/>
      <c r="T872" s="28"/>
      <c r="U872" s="28"/>
      <c r="V872" s="28"/>
      <c r="W872" s="28"/>
      <c r="X872" s="28"/>
      <c r="Y872" s="28"/>
      <c r="Z872" s="28"/>
      <c r="AA872" s="28"/>
      <c r="AB872" s="28"/>
      <c r="AC872" s="28"/>
      <c r="AD872" s="28"/>
      <c r="AE872" s="28"/>
      <c r="AF872" s="28"/>
      <c r="AG872" s="28"/>
      <c r="AH872" s="28"/>
      <c r="AI872" s="28"/>
      <c r="AJ872" s="28"/>
      <c r="AK872" s="28"/>
      <c r="AL872" s="28"/>
      <c r="AM872" s="28"/>
      <c r="AN872" s="28"/>
      <c r="AO872" s="28"/>
      <c r="AP872" s="28"/>
      <c r="AQ872" s="28"/>
      <c r="AR872" s="28"/>
      <c r="AS872" s="28"/>
      <c r="AT872" s="28"/>
      <c r="AW872" s="37">
        <v>35921.083333333336</v>
      </c>
      <c r="AX872">
        <v>15</v>
      </c>
      <c r="AY872">
        <v>2</v>
      </c>
      <c r="AZ872">
        <v>54</v>
      </c>
      <c r="BA872">
        <v>8</v>
      </c>
    </row>
    <row r="873" spans="15:53" hidden="1">
      <c r="O873" s="28"/>
      <c r="P873" s="28"/>
      <c r="Q873" s="28"/>
      <c r="R873" s="28"/>
      <c r="S873" s="28"/>
      <c r="T873" s="28"/>
      <c r="U873" s="28"/>
      <c r="V873" s="28"/>
      <c r="W873" s="28"/>
      <c r="X873" s="28"/>
      <c r="Y873" s="28"/>
      <c r="Z873" s="28"/>
      <c r="AA873" s="28"/>
      <c r="AB873" s="28"/>
      <c r="AC873" s="28"/>
      <c r="AD873" s="28"/>
      <c r="AE873" s="28"/>
      <c r="AF873" s="28"/>
      <c r="AG873" s="28"/>
      <c r="AH873" s="28"/>
      <c r="AI873" s="28"/>
      <c r="AJ873" s="28"/>
      <c r="AK873" s="28"/>
      <c r="AL873" s="28"/>
      <c r="AM873" s="28"/>
      <c r="AN873" s="28"/>
      <c r="AO873" s="28"/>
      <c r="AP873" s="28"/>
      <c r="AQ873" s="28"/>
      <c r="AR873" s="28"/>
      <c r="AS873" s="28"/>
      <c r="AT873" s="28"/>
      <c r="AW873" s="37">
        <v>35952.25</v>
      </c>
      <c r="AX873">
        <v>15</v>
      </c>
      <c r="AY873">
        <v>2</v>
      </c>
      <c r="AZ873">
        <v>55</v>
      </c>
      <c r="BA873">
        <v>7</v>
      </c>
    </row>
    <row r="874" spans="15:53" hidden="1">
      <c r="O874" s="28"/>
      <c r="P874" s="28"/>
      <c r="Q874" s="28"/>
      <c r="R874" s="28"/>
      <c r="S874" s="28"/>
      <c r="T874" s="28"/>
      <c r="U874" s="28"/>
      <c r="V874" s="28"/>
      <c r="W874" s="28"/>
      <c r="X874" s="28"/>
      <c r="Y874" s="28"/>
      <c r="Z874" s="28"/>
      <c r="AA874" s="28"/>
      <c r="AB874" s="28"/>
      <c r="AC874" s="28"/>
      <c r="AD874" s="28"/>
      <c r="AE874" s="28"/>
      <c r="AF874" s="28"/>
      <c r="AG874" s="28"/>
      <c r="AH874" s="28"/>
      <c r="AI874" s="28"/>
      <c r="AJ874" s="28"/>
      <c r="AK874" s="28"/>
      <c r="AL874" s="28"/>
      <c r="AM874" s="28"/>
      <c r="AN874" s="28"/>
      <c r="AO874" s="28"/>
      <c r="AP874" s="28"/>
      <c r="AQ874" s="28"/>
      <c r="AR874" s="28"/>
      <c r="AS874" s="28"/>
      <c r="AT874" s="28"/>
      <c r="AW874" s="37">
        <v>35983.708333333336</v>
      </c>
      <c r="AX874">
        <v>15</v>
      </c>
      <c r="AY874">
        <v>2</v>
      </c>
      <c r="AZ874">
        <v>56</v>
      </c>
      <c r="BA874">
        <v>6</v>
      </c>
    </row>
    <row r="875" spans="15:53" hidden="1">
      <c r="O875" s="28"/>
      <c r="P875" s="28"/>
      <c r="Q875" s="28"/>
      <c r="R875" s="28"/>
      <c r="S875" s="28"/>
      <c r="T875" s="28"/>
      <c r="U875" s="28"/>
      <c r="V875" s="28"/>
      <c r="W875" s="28"/>
      <c r="X875" s="28"/>
      <c r="Y875" s="28"/>
      <c r="Z875" s="28"/>
      <c r="AA875" s="28"/>
      <c r="AB875" s="28"/>
      <c r="AC875" s="28"/>
      <c r="AD875" s="28"/>
      <c r="AE875" s="28"/>
      <c r="AF875" s="28"/>
      <c r="AG875" s="28"/>
      <c r="AH875" s="28"/>
      <c r="AI875" s="28"/>
      <c r="AJ875" s="28"/>
      <c r="AK875" s="28"/>
      <c r="AL875" s="28"/>
      <c r="AM875" s="28"/>
      <c r="AN875" s="28"/>
      <c r="AO875" s="28"/>
      <c r="AP875" s="28"/>
      <c r="AQ875" s="28"/>
      <c r="AR875" s="28"/>
      <c r="AS875" s="28"/>
      <c r="AT875" s="28"/>
      <c r="AW875" s="37">
        <v>36015.083333333336</v>
      </c>
      <c r="AX875">
        <v>15</v>
      </c>
      <c r="AY875">
        <v>2</v>
      </c>
      <c r="AZ875">
        <v>57</v>
      </c>
      <c r="BA875">
        <v>5</v>
      </c>
    </row>
    <row r="876" spans="15:53" hidden="1">
      <c r="O876" s="28"/>
      <c r="P876" s="28"/>
      <c r="Q876" s="28"/>
      <c r="R876" s="28"/>
      <c r="S876" s="28"/>
      <c r="T876" s="28"/>
      <c r="U876" s="28"/>
      <c r="V876" s="28"/>
      <c r="W876" s="28"/>
      <c r="X876" s="28"/>
      <c r="Y876" s="28"/>
      <c r="Z876" s="28"/>
      <c r="AA876" s="28"/>
      <c r="AB876" s="28"/>
      <c r="AC876" s="28"/>
      <c r="AD876" s="28"/>
      <c r="AE876" s="28"/>
      <c r="AF876" s="28"/>
      <c r="AG876" s="28"/>
      <c r="AH876" s="28"/>
      <c r="AI876" s="28"/>
      <c r="AJ876" s="28"/>
      <c r="AK876" s="28"/>
      <c r="AL876" s="28"/>
      <c r="AM876" s="28"/>
      <c r="AN876" s="28"/>
      <c r="AO876" s="28"/>
      <c r="AP876" s="28"/>
      <c r="AQ876" s="28"/>
      <c r="AR876" s="28"/>
      <c r="AS876" s="28"/>
      <c r="AT876" s="28"/>
      <c r="AW876" s="37">
        <v>36046.208333333336</v>
      </c>
      <c r="AX876">
        <v>15</v>
      </c>
      <c r="AY876">
        <v>2</v>
      </c>
      <c r="AZ876">
        <v>58</v>
      </c>
      <c r="BA876">
        <v>4</v>
      </c>
    </row>
    <row r="877" spans="15:53" hidden="1">
      <c r="O877" s="28"/>
      <c r="P877" s="28"/>
      <c r="Q877" s="28"/>
      <c r="R877" s="28"/>
      <c r="S877" s="28"/>
      <c r="T877" s="28"/>
      <c r="U877" s="28"/>
      <c r="V877" s="28"/>
      <c r="W877" s="28"/>
      <c r="X877" s="28"/>
      <c r="Y877" s="28"/>
      <c r="Z877" s="28"/>
      <c r="AA877" s="28"/>
      <c r="AB877" s="28"/>
      <c r="AC877" s="28"/>
      <c r="AD877" s="28"/>
      <c r="AE877" s="28"/>
      <c r="AF877" s="28"/>
      <c r="AG877" s="28"/>
      <c r="AH877" s="28"/>
      <c r="AI877" s="28"/>
      <c r="AJ877" s="28"/>
      <c r="AK877" s="28"/>
      <c r="AL877" s="28"/>
      <c r="AM877" s="28"/>
      <c r="AN877" s="28"/>
      <c r="AO877" s="28"/>
      <c r="AP877" s="28"/>
      <c r="AQ877" s="28"/>
      <c r="AR877" s="28"/>
      <c r="AS877" s="28"/>
      <c r="AT877" s="28"/>
      <c r="AW877" s="37">
        <v>36076.875</v>
      </c>
      <c r="AX877">
        <v>15</v>
      </c>
      <c r="AY877">
        <v>2</v>
      </c>
      <c r="AZ877">
        <v>59</v>
      </c>
      <c r="BA877">
        <v>3</v>
      </c>
    </row>
    <row r="878" spans="15:53" hidden="1">
      <c r="O878" s="28"/>
      <c r="P878" s="28"/>
      <c r="Q878" s="28"/>
      <c r="R878" s="28"/>
      <c r="S878" s="28"/>
      <c r="T878" s="28"/>
      <c r="U878" s="28"/>
      <c r="V878" s="28"/>
      <c r="W878" s="28"/>
      <c r="X878" s="28"/>
      <c r="Y878" s="28"/>
      <c r="Z878" s="28"/>
      <c r="AA878" s="28"/>
      <c r="AB878" s="28"/>
      <c r="AC878" s="28"/>
      <c r="AD878" s="28"/>
      <c r="AE878" s="28"/>
      <c r="AF878" s="28"/>
      <c r="AG878" s="28"/>
      <c r="AH878" s="28"/>
      <c r="AI878" s="28"/>
      <c r="AJ878" s="28"/>
      <c r="AK878" s="28"/>
      <c r="AL878" s="28"/>
      <c r="AM878" s="28"/>
      <c r="AN878" s="28"/>
      <c r="AO878" s="28"/>
      <c r="AP878" s="28"/>
      <c r="AQ878" s="28"/>
      <c r="AR878" s="28"/>
      <c r="AS878" s="28"/>
      <c r="AT878" s="28"/>
      <c r="AW878" s="37">
        <v>36107</v>
      </c>
      <c r="AX878">
        <v>15</v>
      </c>
      <c r="AY878">
        <v>2</v>
      </c>
      <c r="AZ878">
        <v>60</v>
      </c>
      <c r="BA878">
        <v>2</v>
      </c>
    </row>
    <row r="879" spans="15:53" hidden="1">
      <c r="O879" s="28"/>
      <c r="P879" s="28"/>
      <c r="Q879" s="28"/>
      <c r="R879" s="28"/>
      <c r="S879" s="28"/>
      <c r="T879" s="28"/>
      <c r="U879" s="28"/>
      <c r="V879" s="28"/>
      <c r="W879" s="28"/>
      <c r="X879" s="28"/>
      <c r="Y879" s="28"/>
      <c r="Z879" s="28"/>
      <c r="AA879" s="28"/>
      <c r="AB879" s="28"/>
      <c r="AC879" s="28"/>
      <c r="AD879" s="28"/>
      <c r="AE879" s="28"/>
      <c r="AF879" s="28"/>
      <c r="AG879" s="28"/>
      <c r="AH879" s="28"/>
      <c r="AI879" s="28"/>
      <c r="AJ879" s="28"/>
      <c r="AK879" s="28"/>
      <c r="AL879" s="28"/>
      <c r="AM879" s="28"/>
      <c r="AN879" s="28"/>
      <c r="AO879" s="28"/>
      <c r="AP879" s="28"/>
      <c r="AQ879" s="28"/>
      <c r="AR879" s="28"/>
      <c r="AS879" s="28"/>
      <c r="AT879" s="28"/>
      <c r="AW879" s="37">
        <v>36136.708333333336</v>
      </c>
      <c r="AX879">
        <v>15</v>
      </c>
      <c r="AY879">
        <v>2</v>
      </c>
      <c r="AZ879">
        <v>1</v>
      </c>
      <c r="BA879">
        <v>1</v>
      </c>
    </row>
    <row r="880" spans="15:53" hidden="1">
      <c r="O880" s="28"/>
      <c r="P880" s="28"/>
      <c r="Q880" s="28"/>
      <c r="R880" s="28"/>
      <c r="S880" s="28"/>
      <c r="T880" s="28"/>
      <c r="U880" s="28"/>
      <c r="V880" s="28"/>
      <c r="W880" s="28"/>
      <c r="X880" s="28"/>
      <c r="Y880" s="28"/>
      <c r="Z880" s="28"/>
      <c r="AA880" s="28"/>
      <c r="AB880" s="28"/>
      <c r="AC880" s="28"/>
      <c r="AD880" s="28"/>
      <c r="AE880" s="28"/>
      <c r="AF880" s="28"/>
      <c r="AG880" s="28"/>
      <c r="AH880" s="28"/>
      <c r="AI880" s="28"/>
      <c r="AJ880" s="28"/>
      <c r="AK880" s="28"/>
      <c r="AL880" s="28"/>
      <c r="AM880" s="28"/>
      <c r="AN880" s="28"/>
      <c r="AO880" s="28"/>
      <c r="AP880" s="28"/>
      <c r="AQ880" s="28"/>
      <c r="AR880" s="28"/>
      <c r="AS880" s="28"/>
      <c r="AT880" s="28"/>
      <c r="AW880" s="37">
        <v>36166.166666666664</v>
      </c>
      <c r="AX880">
        <v>15</v>
      </c>
      <c r="AY880">
        <v>2</v>
      </c>
      <c r="AZ880">
        <v>2</v>
      </c>
      <c r="BA880">
        <v>9</v>
      </c>
    </row>
    <row r="881" spans="15:53" hidden="1">
      <c r="O881" s="28"/>
      <c r="P881" s="28"/>
      <c r="Q881" s="28"/>
      <c r="R881" s="28"/>
      <c r="S881" s="28"/>
      <c r="T881" s="28"/>
      <c r="U881" s="28"/>
      <c r="V881" s="28"/>
      <c r="W881" s="28"/>
      <c r="X881" s="28"/>
      <c r="Y881" s="28"/>
      <c r="Z881" s="28"/>
      <c r="AA881" s="28"/>
      <c r="AB881" s="28"/>
      <c r="AC881" s="28"/>
      <c r="AD881" s="28"/>
      <c r="AE881" s="28"/>
      <c r="AF881" s="28"/>
      <c r="AG881" s="28"/>
      <c r="AH881" s="28"/>
      <c r="AI881" s="28"/>
      <c r="AJ881" s="28"/>
      <c r="AK881" s="28"/>
      <c r="AL881" s="28"/>
      <c r="AM881" s="28"/>
      <c r="AN881" s="28"/>
      <c r="AO881" s="28"/>
      <c r="AP881" s="28"/>
      <c r="AQ881" s="28"/>
      <c r="AR881" s="28"/>
      <c r="AS881" s="28"/>
      <c r="AT881" s="28"/>
      <c r="AW881" s="37">
        <v>36195.666666666664</v>
      </c>
      <c r="AX881">
        <v>16</v>
      </c>
      <c r="AY881">
        <v>1</v>
      </c>
      <c r="AZ881">
        <v>3</v>
      </c>
      <c r="BA881">
        <v>8</v>
      </c>
    </row>
    <row r="882" spans="15:53" hidden="1">
      <c r="O882" s="28"/>
      <c r="P882" s="28"/>
      <c r="Q882" s="28"/>
      <c r="R882" s="28"/>
      <c r="S882" s="28"/>
      <c r="T882" s="28"/>
      <c r="U882" s="28"/>
      <c r="V882" s="28"/>
      <c r="W882" s="28"/>
      <c r="X882" s="28"/>
      <c r="Y882" s="28"/>
      <c r="Z882" s="28"/>
      <c r="AA882" s="28"/>
      <c r="AB882" s="28"/>
      <c r="AC882" s="28"/>
      <c r="AD882" s="28"/>
      <c r="AE882" s="28"/>
      <c r="AF882" s="28"/>
      <c r="AG882" s="28"/>
      <c r="AH882" s="28"/>
      <c r="AI882" s="28"/>
      <c r="AJ882" s="28"/>
      <c r="AK882" s="28"/>
      <c r="AL882" s="28"/>
      <c r="AM882" s="28"/>
      <c r="AN882" s="28"/>
      <c r="AO882" s="28"/>
      <c r="AP882" s="28"/>
      <c r="AQ882" s="28"/>
      <c r="AR882" s="28"/>
      <c r="AS882" s="28"/>
      <c r="AT882" s="28"/>
      <c r="AW882" s="37">
        <v>36225.416666666664</v>
      </c>
      <c r="AX882">
        <v>16</v>
      </c>
      <c r="AY882">
        <v>1</v>
      </c>
      <c r="AZ882">
        <v>4</v>
      </c>
      <c r="BA882">
        <v>7</v>
      </c>
    </row>
    <row r="883" spans="15:53" hidden="1">
      <c r="O883" s="28"/>
      <c r="P883" s="28"/>
      <c r="Q883" s="28"/>
      <c r="R883" s="28"/>
      <c r="S883" s="28"/>
      <c r="T883" s="28"/>
      <c r="U883" s="28"/>
      <c r="V883" s="28"/>
      <c r="W883" s="28"/>
      <c r="X883" s="28"/>
      <c r="Y883" s="28"/>
      <c r="Z883" s="28"/>
      <c r="AA883" s="28"/>
      <c r="AB883" s="28"/>
      <c r="AC883" s="28"/>
      <c r="AD883" s="28"/>
      <c r="AE883" s="28"/>
      <c r="AF883" s="28"/>
      <c r="AG883" s="28"/>
      <c r="AH883" s="28"/>
      <c r="AI883" s="28"/>
      <c r="AJ883" s="28"/>
      <c r="AK883" s="28"/>
      <c r="AL883" s="28"/>
      <c r="AM883" s="28"/>
      <c r="AN883" s="28"/>
      <c r="AO883" s="28"/>
      <c r="AP883" s="28"/>
      <c r="AQ883" s="28"/>
      <c r="AR883" s="28"/>
      <c r="AS883" s="28"/>
      <c r="AT883" s="28"/>
      <c r="AW883" s="37">
        <v>36255.625</v>
      </c>
      <c r="AX883">
        <v>16</v>
      </c>
      <c r="AY883">
        <v>1</v>
      </c>
      <c r="AZ883">
        <v>5</v>
      </c>
      <c r="BA883">
        <v>6</v>
      </c>
    </row>
    <row r="884" spans="15:53" hidden="1">
      <c r="O884" s="28"/>
      <c r="P884" s="28"/>
      <c r="Q884" s="28"/>
      <c r="R884" s="28"/>
      <c r="S884" s="28"/>
      <c r="T884" s="28"/>
      <c r="U884" s="28"/>
      <c r="V884" s="28"/>
      <c r="W884" s="28"/>
      <c r="X884" s="28"/>
      <c r="Y884" s="28"/>
      <c r="Z884" s="28"/>
      <c r="AA884" s="28"/>
      <c r="AB884" s="28"/>
      <c r="AC884" s="28"/>
      <c r="AD884" s="28"/>
      <c r="AE884" s="28"/>
      <c r="AF884" s="28"/>
      <c r="AG884" s="28"/>
      <c r="AH884" s="28"/>
      <c r="AI884" s="28"/>
      <c r="AJ884" s="28"/>
      <c r="AK884" s="28"/>
      <c r="AL884" s="28"/>
      <c r="AM884" s="28"/>
      <c r="AN884" s="28"/>
      <c r="AO884" s="28"/>
      <c r="AP884" s="28"/>
      <c r="AQ884" s="28"/>
      <c r="AR884" s="28"/>
      <c r="AS884" s="28"/>
      <c r="AT884" s="28"/>
      <c r="AW884" s="37">
        <v>36286.333333333336</v>
      </c>
      <c r="AX884">
        <v>16</v>
      </c>
      <c r="AY884">
        <v>1</v>
      </c>
      <c r="AZ884">
        <v>6</v>
      </c>
      <c r="BA884">
        <v>5</v>
      </c>
    </row>
    <row r="885" spans="15:53" hidden="1">
      <c r="O885" s="28"/>
      <c r="P885" s="28"/>
      <c r="Q885" s="28"/>
      <c r="R885" s="28"/>
      <c r="S885" s="28"/>
      <c r="T885" s="28"/>
      <c r="U885" s="28"/>
      <c r="V885" s="28"/>
      <c r="W885" s="28"/>
      <c r="X885" s="28"/>
      <c r="Y885" s="28"/>
      <c r="Z885" s="28"/>
      <c r="AA885" s="28"/>
      <c r="AB885" s="28"/>
      <c r="AC885" s="28"/>
      <c r="AD885" s="28"/>
      <c r="AE885" s="28"/>
      <c r="AF885" s="28"/>
      <c r="AG885" s="28"/>
      <c r="AH885" s="28"/>
      <c r="AI885" s="28"/>
      <c r="AJ885" s="28"/>
      <c r="AK885" s="28"/>
      <c r="AL885" s="28"/>
      <c r="AM885" s="28"/>
      <c r="AN885" s="28"/>
      <c r="AO885" s="28"/>
      <c r="AP885" s="28"/>
      <c r="AQ885" s="28"/>
      <c r="AR885" s="28"/>
      <c r="AS885" s="28"/>
      <c r="AT885" s="28"/>
      <c r="AW885" s="37">
        <v>36317.5</v>
      </c>
      <c r="AX885">
        <v>16</v>
      </c>
      <c r="AY885">
        <v>1</v>
      </c>
      <c r="AZ885">
        <v>7</v>
      </c>
      <c r="BA885">
        <v>4</v>
      </c>
    </row>
    <row r="886" spans="15:53" hidden="1">
      <c r="O886" s="28"/>
      <c r="P886" s="28"/>
      <c r="Q886" s="28"/>
      <c r="R886" s="28"/>
      <c r="S886" s="28"/>
      <c r="T886" s="28"/>
      <c r="U886" s="28"/>
      <c r="V886" s="28"/>
      <c r="W886" s="28"/>
      <c r="X886" s="28"/>
      <c r="Y886" s="28"/>
      <c r="Z886" s="28"/>
      <c r="AA886" s="28"/>
      <c r="AB886" s="28"/>
      <c r="AC886" s="28"/>
      <c r="AD886" s="28"/>
      <c r="AE886" s="28"/>
      <c r="AF886" s="28"/>
      <c r="AG886" s="28"/>
      <c r="AH886" s="28"/>
      <c r="AI886" s="28"/>
      <c r="AJ886" s="28"/>
      <c r="AK886" s="28"/>
      <c r="AL886" s="28"/>
      <c r="AM886" s="28"/>
      <c r="AN886" s="28"/>
      <c r="AO886" s="28"/>
      <c r="AP886" s="28"/>
      <c r="AQ886" s="28"/>
      <c r="AR886" s="28"/>
      <c r="AS886" s="28"/>
      <c r="AT886" s="28"/>
      <c r="AW886" s="37">
        <v>36348.916666666664</v>
      </c>
      <c r="AX886">
        <v>16</v>
      </c>
      <c r="AY886">
        <v>1</v>
      </c>
      <c r="AZ886">
        <v>8</v>
      </c>
      <c r="BA886">
        <v>3</v>
      </c>
    </row>
    <row r="887" spans="15:53" hidden="1">
      <c r="O887" s="28"/>
      <c r="P887" s="28"/>
      <c r="Q887" s="28"/>
      <c r="R887" s="28"/>
      <c r="S887" s="28"/>
      <c r="T887" s="28"/>
      <c r="U887" s="28"/>
      <c r="V887" s="28"/>
      <c r="W887" s="28"/>
      <c r="X887" s="28"/>
      <c r="Y887" s="28"/>
      <c r="Z887" s="28"/>
      <c r="AA887" s="28"/>
      <c r="AB887" s="28"/>
      <c r="AC887" s="28"/>
      <c r="AD887" s="28"/>
      <c r="AE887" s="28"/>
      <c r="AF887" s="28"/>
      <c r="AG887" s="28"/>
      <c r="AH887" s="28"/>
      <c r="AI887" s="28"/>
      <c r="AJ887" s="28"/>
      <c r="AK887" s="28"/>
      <c r="AL887" s="28"/>
      <c r="AM887" s="28"/>
      <c r="AN887" s="28"/>
      <c r="AO887" s="28"/>
      <c r="AP887" s="28"/>
      <c r="AQ887" s="28"/>
      <c r="AR887" s="28"/>
      <c r="AS887" s="28"/>
      <c r="AT887" s="28"/>
      <c r="AW887" s="37">
        <v>36380.333333333336</v>
      </c>
      <c r="AX887">
        <v>16</v>
      </c>
      <c r="AY887">
        <v>1</v>
      </c>
      <c r="AZ887">
        <v>9</v>
      </c>
      <c r="BA887">
        <v>2</v>
      </c>
    </row>
    <row r="888" spans="15:53" hidden="1">
      <c r="O888" s="28"/>
      <c r="P888" s="28"/>
      <c r="Q888" s="28"/>
      <c r="R888" s="28"/>
      <c r="S888" s="28"/>
      <c r="T888" s="28"/>
      <c r="U888" s="28"/>
      <c r="V888" s="28"/>
      <c r="W888" s="28"/>
      <c r="X888" s="28"/>
      <c r="Y888" s="28"/>
      <c r="Z888" s="28"/>
      <c r="AA888" s="28"/>
      <c r="AB888" s="28"/>
      <c r="AC888" s="28"/>
      <c r="AD888" s="28"/>
      <c r="AE888" s="28"/>
      <c r="AF888" s="28"/>
      <c r="AG888" s="28"/>
      <c r="AH888" s="28"/>
      <c r="AI888" s="28"/>
      <c r="AJ888" s="28"/>
      <c r="AK888" s="28"/>
      <c r="AL888" s="28"/>
      <c r="AM888" s="28"/>
      <c r="AN888" s="28"/>
      <c r="AO888" s="28"/>
      <c r="AP888" s="28"/>
      <c r="AQ888" s="28"/>
      <c r="AR888" s="28"/>
      <c r="AS888" s="28"/>
      <c r="AT888" s="28"/>
      <c r="AW888" s="37">
        <v>36411.458333333336</v>
      </c>
      <c r="AX888">
        <v>16</v>
      </c>
      <c r="AY888">
        <v>1</v>
      </c>
      <c r="AZ888">
        <v>10</v>
      </c>
      <c r="BA888">
        <v>1</v>
      </c>
    </row>
    <row r="889" spans="15:53" hidden="1">
      <c r="O889" s="28"/>
      <c r="P889" s="28"/>
      <c r="Q889" s="28"/>
      <c r="R889" s="28"/>
      <c r="S889" s="28"/>
      <c r="T889" s="28"/>
      <c r="U889" s="28"/>
      <c r="V889" s="28"/>
      <c r="W889" s="28"/>
      <c r="X889" s="28"/>
      <c r="Y889" s="28"/>
      <c r="Z889" s="28"/>
      <c r="AA889" s="28"/>
      <c r="AB889" s="28"/>
      <c r="AC889" s="28"/>
      <c r="AD889" s="28"/>
      <c r="AE889" s="28"/>
      <c r="AF889" s="28"/>
      <c r="AG889" s="28"/>
      <c r="AH889" s="28"/>
      <c r="AI889" s="28"/>
      <c r="AJ889" s="28"/>
      <c r="AK889" s="28"/>
      <c r="AL889" s="28"/>
      <c r="AM889" s="28"/>
      <c r="AN889" s="28"/>
      <c r="AO889" s="28"/>
      <c r="AP889" s="28"/>
      <c r="AQ889" s="28"/>
      <c r="AR889" s="28"/>
      <c r="AS889" s="28"/>
      <c r="AT889" s="28"/>
      <c r="AW889" s="37">
        <v>36442.125</v>
      </c>
      <c r="AX889">
        <v>16</v>
      </c>
      <c r="AY889">
        <v>1</v>
      </c>
      <c r="AZ889">
        <v>11</v>
      </c>
      <c r="BA889">
        <v>9</v>
      </c>
    </row>
    <row r="890" spans="15:53" hidden="1">
      <c r="O890" s="28"/>
      <c r="P890" s="28"/>
      <c r="Q890" s="28"/>
      <c r="R890" s="28"/>
      <c r="S890" s="28"/>
      <c r="T890" s="28"/>
      <c r="U890" s="28"/>
      <c r="V890" s="28"/>
      <c r="W890" s="28"/>
      <c r="X890" s="28"/>
      <c r="Y890" s="28"/>
      <c r="Z890" s="28"/>
      <c r="AA890" s="28"/>
      <c r="AB890" s="28"/>
      <c r="AC890" s="28"/>
      <c r="AD890" s="28"/>
      <c r="AE890" s="28"/>
      <c r="AF890" s="28"/>
      <c r="AG890" s="28"/>
      <c r="AH890" s="28"/>
      <c r="AI890" s="28"/>
      <c r="AJ890" s="28"/>
      <c r="AK890" s="28"/>
      <c r="AL890" s="28"/>
      <c r="AM890" s="28"/>
      <c r="AN890" s="28"/>
      <c r="AO890" s="28"/>
      <c r="AP890" s="28"/>
      <c r="AQ890" s="28"/>
      <c r="AR890" s="28"/>
      <c r="AS890" s="28"/>
      <c r="AT890" s="28"/>
      <c r="AW890" s="37">
        <v>36472.25</v>
      </c>
      <c r="AX890">
        <v>16</v>
      </c>
      <c r="AY890">
        <v>1</v>
      </c>
      <c r="AZ890">
        <v>12</v>
      </c>
      <c r="BA890">
        <v>8</v>
      </c>
    </row>
    <row r="891" spans="15:53" hidden="1">
      <c r="O891" s="28"/>
      <c r="P891" s="28"/>
      <c r="Q891" s="28"/>
      <c r="R891" s="28"/>
      <c r="S891" s="28"/>
      <c r="T891" s="28"/>
      <c r="U891" s="28"/>
      <c r="V891" s="28"/>
      <c r="W891" s="28"/>
      <c r="X891" s="28"/>
      <c r="Y891" s="28"/>
      <c r="Z891" s="28"/>
      <c r="AA891" s="28"/>
      <c r="AB891" s="28"/>
      <c r="AC891" s="28"/>
      <c r="AD891" s="28"/>
      <c r="AE891" s="28"/>
      <c r="AF891" s="28"/>
      <c r="AG891" s="28"/>
      <c r="AH891" s="28"/>
      <c r="AI891" s="28"/>
      <c r="AJ891" s="28"/>
      <c r="AK891" s="28"/>
      <c r="AL891" s="28"/>
      <c r="AM891" s="28"/>
      <c r="AN891" s="28"/>
      <c r="AO891" s="28"/>
      <c r="AP891" s="28"/>
      <c r="AQ891" s="28"/>
      <c r="AR891" s="28"/>
      <c r="AS891" s="28"/>
      <c r="AT891" s="28"/>
      <c r="AW891" s="37">
        <v>36501.958333333336</v>
      </c>
      <c r="AX891">
        <v>16</v>
      </c>
      <c r="AY891">
        <v>1</v>
      </c>
      <c r="AZ891">
        <v>13</v>
      </c>
      <c r="BA891">
        <v>7</v>
      </c>
    </row>
    <row r="892" spans="15:53" hidden="1">
      <c r="O892" s="28"/>
      <c r="P892" s="28"/>
      <c r="Q892" s="28"/>
      <c r="R892" s="28"/>
      <c r="S892" s="28"/>
      <c r="T892" s="28"/>
      <c r="U892" s="28"/>
      <c r="V892" s="28"/>
      <c r="W892" s="28"/>
      <c r="X892" s="28"/>
      <c r="Y892" s="28"/>
      <c r="Z892" s="28"/>
      <c r="AA892" s="28"/>
      <c r="AB892" s="28"/>
      <c r="AC892" s="28"/>
      <c r="AD892" s="28"/>
      <c r="AE892" s="28"/>
      <c r="AF892" s="28"/>
      <c r="AG892" s="28"/>
      <c r="AH892" s="28"/>
      <c r="AI892" s="28"/>
      <c r="AJ892" s="28"/>
      <c r="AK892" s="28"/>
      <c r="AL892" s="28"/>
      <c r="AM892" s="28"/>
      <c r="AN892" s="28"/>
      <c r="AO892" s="28"/>
      <c r="AP892" s="28"/>
      <c r="AQ892" s="28"/>
      <c r="AR892" s="28"/>
      <c r="AS892" s="28"/>
      <c r="AT892" s="28"/>
      <c r="AW892" s="37">
        <v>36531.416666666664</v>
      </c>
      <c r="AX892">
        <v>16</v>
      </c>
      <c r="AY892">
        <v>1</v>
      </c>
      <c r="AZ892">
        <v>14</v>
      </c>
      <c r="BA892">
        <v>6</v>
      </c>
    </row>
    <row r="893" spans="15:53" hidden="1">
      <c r="O893" s="28"/>
      <c r="P893" s="28"/>
      <c r="Q893" s="28"/>
      <c r="R893" s="28"/>
      <c r="S893" s="28"/>
      <c r="T893" s="28"/>
      <c r="U893" s="28"/>
      <c r="V893" s="28"/>
      <c r="W893" s="28"/>
      <c r="X893" s="28"/>
      <c r="Y893" s="28"/>
      <c r="Z893" s="28"/>
      <c r="AA893" s="28"/>
      <c r="AB893" s="28"/>
      <c r="AC893" s="28"/>
      <c r="AD893" s="28"/>
      <c r="AE893" s="28"/>
      <c r="AF893" s="28"/>
      <c r="AG893" s="28"/>
      <c r="AH893" s="28"/>
      <c r="AI893" s="28"/>
      <c r="AJ893" s="28"/>
      <c r="AK893" s="28"/>
      <c r="AL893" s="28"/>
      <c r="AM893" s="28"/>
      <c r="AN893" s="28"/>
      <c r="AO893" s="28"/>
      <c r="AP893" s="28"/>
      <c r="AQ893" s="28"/>
      <c r="AR893" s="28"/>
      <c r="AS893" s="28"/>
      <c r="AT893" s="28"/>
      <c r="AW893" s="37">
        <v>36560.916666666664</v>
      </c>
      <c r="AX893">
        <v>17</v>
      </c>
      <c r="AY893">
        <v>9</v>
      </c>
      <c r="AZ893">
        <v>15</v>
      </c>
      <c r="BA893">
        <v>5</v>
      </c>
    </row>
    <row r="894" spans="15:53" hidden="1">
      <c r="O894" s="28"/>
      <c r="P894" s="28"/>
      <c r="Q894" s="28"/>
      <c r="R894" s="28"/>
      <c r="S894" s="28"/>
      <c r="T894" s="28"/>
      <c r="U894" s="28"/>
      <c r="V894" s="28"/>
      <c r="W894" s="28"/>
      <c r="X894" s="28"/>
      <c r="Y894" s="28"/>
      <c r="Z894" s="28"/>
      <c r="AA894" s="28"/>
      <c r="AB894" s="28"/>
      <c r="AC894" s="28"/>
      <c r="AD894" s="28"/>
      <c r="AE894" s="28"/>
      <c r="AF894" s="28"/>
      <c r="AG894" s="28"/>
      <c r="AH894" s="28"/>
      <c r="AI894" s="28"/>
      <c r="AJ894" s="28"/>
      <c r="AK894" s="28"/>
      <c r="AL894" s="28"/>
      <c r="AM894" s="28"/>
      <c r="AN894" s="28"/>
      <c r="AO894" s="28"/>
      <c r="AP894" s="28"/>
      <c r="AQ894" s="28"/>
      <c r="AR894" s="28"/>
      <c r="AS894" s="28"/>
      <c r="AT894" s="28"/>
      <c r="AW894" s="37">
        <v>36590.666666666664</v>
      </c>
      <c r="AX894">
        <v>17</v>
      </c>
      <c r="AY894">
        <v>9</v>
      </c>
      <c r="AZ894">
        <v>16</v>
      </c>
      <c r="BA894">
        <v>4</v>
      </c>
    </row>
    <row r="895" spans="15:53" hidden="1">
      <c r="O895" s="28"/>
      <c r="P895" s="28"/>
      <c r="Q895" s="28"/>
      <c r="R895" s="28"/>
      <c r="S895" s="28"/>
      <c r="T895" s="28"/>
      <c r="U895" s="28"/>
      <c r="V895" s="28"/>
      <c r="W895" s="28"/>
      <c r="X895" s="28"/>
      <c r="Y895" s="28"/>
      <c r="Z895" s="28"/>
      <c r="AA895" s="28"/>
      <c r="AB895" s="28"/>
      <c r="AC895" s="28"/>
      <c r="AD895" s="28"/>
      <c r="AE895" s="28"/>
      <c r="AF895" s="28"/>
      <c r="AG895" s="28"/>
      <c r="AH895" s="28"/>
      <c r="AI895" s="28"/>
      <c r="AJ895" s="28"/>
      <c r="AK895" s="28"/>
      <c r="AL895" s="28"/>
      <c r="AM895" s="28"/>
      <c r="AN895" s="28"/>
      <c r="AO895" s="28"/>
      <c r="AP895" s="28"/>
      <c r="AQ895" s="28"/>
      <c r="AR895" s="28"/>
      <c r="AS895" s="28"/>
      <c r="AT895" s="28"/>
      <c r="AW895" s="37">
        <v>36620.833333333336</v>
      </c>
      <c r="AX895">
        <v>17</v>
      </c>
      <c r="AY895">
        <v>9</v>
      </c>
      <c r="AZ895">
        <v>17</v>
      </c>
      <c r="BA895">
        <v>3</v>
      </c>
    </row>
    <row r="896" spans="15:53" hidden="1">
      <c r="O896" s="28"/>
      <c r="P896" s="28"/>
      <c r="Q896" s="28"/>
      <c r="R896" s="28"/>
      <c r="S896" s="28"/>
      <c r="T896" s="28"/>
      <c r="U896" s="28"/>
      <c r="V896" s="28"/>
      <c r="W896" s="28"/>
      <c r="X896" s="28"/>
      <c r="Y896" s="28"/>
      <c r="Z896" s="28"/>
      <c r="AA896" s="28"/>
      <c r="AB896" s="28"/>
      <c r="AC896" s="28"/>
      <c r="AD896" s="28"/>
      <c r="AE896" s="28"/>
      <c r="AF896" s="28"/>
      <c r="AG896" s="28"/>
      <c r="AH896" s="28"/>
      <c r="AI896" s="28"/>
      <c r="AJ896" s="28"/>
      <c r="AK896" s="28"/>
      <c r="AL896" s="28"/>
      <c r="AM896" s="28"/>
      <c r="AN896" s="28"/>
      <c r="AO896" s="28"/>
      <c r="AP896" s="28"/>
      <c r="AQ896" s="28"/>
      <c r="AR896" s="28"/>
      <c r="AS896" s="28"/>
      <c r="AT896" s="28"/>
      <c r="AW896" s="37">
        <v>36651.583333333336</v>
      </c>
      <c r="AX896">
        <v>17</v>
      </c>
      <c r="AY896">
        <v>9</v>
      </c>
      <c r="AZ896">
        <v>18</v>
      </c>
      <c r="BA896">
        <v>2</v>
      </c>
    </row>
    <row r="897" spans="15:53" hidden="1">
      <c r="O897" s="28"/>
      <c r="P897" s="28"/>
      <c r="Q897" s="28"/>
      <c r="R897" s="28"/>
      <c r="S897" s="28"/>
      <c r="T897" s="28"/>
      <c r="U897" s="28"/>
      <c r="V897" s="28"/>
      <c r="W897" s="28"/>
      <c r="X897" s="28"/>
      <c r="Y897" s="28"/>
      <c r="Z897" s="28"/>
      <c r="AA897" s="28"/>
      <c r="AB897" s="28"/>
      <c r="AC897" s="28"/>
      <c r="AD897" s="28"/>
      <c r="AE897" s="28"/>
      <c r="AF897" s="28"/>
      <c r="AG897" s="28"/>
      <c r="AH897" s="28"/>
      <c r="AI897" s="28"/>
      <c r="AJ897" s="28"/>
      <c r="AK897" s="28"/>
      <c r="AL897" s="28"/>
      <c r="AM897" s="28"/>
      <c r="AN897" s="28"/>
      <c r="AO897" s="28"/>
      <c r="AP897" s="28"/>
      <c r="AQ897" s="28"/>
      <c r="AR897" s="28"/>
      <c r="AS897" s="28"/>
      <c r="AT897" s="28"/>
      <c r="AW897" s="37">
        <v>36682.75</v>
      </c>
      <c r="AX897">
        <v>17</v>
      </c>
      <c r="AY897">
        <v>9</v>
      </c>
      <c r="AZ897">
        <v>19</v>
      </c>
      <c r="BA897">
        <v>1</v>
      </c>
    </row>
    <row r="898" spans="15:53" hidden="1">
      <c r="O898" s="28"/>
      <c r="P898" s="28"/>
      <c r="Q898" s="28"/>
      <c r="R898" s="28"/>
      <c r="S898" s="28"/>
      <c r="T898" s="28"/>
      <c r="U898" s="28"/>
      <c r="V898" s="28"/>
      <c r="W898" s="28"/>
      <c r="X898" s="28"/>
      <c r="Y898" s="28"/>
      <c r="Z898" s="28"/>
      <c r="AA898" s="28"/>
      <c r="AB898" s="28"/>
      <c r="AC898" s="28"/>
      <c r="AD898" s="28"/>
      <c r="AE898" s="28"/>
      <c r="AF898" s="28"/>
      <c r="AG898" s="28"/>
      <c r="AH898" s="28"/>
      <c r="AI898" s="28"/>
      <c r="AJ898" s="28"/>
      <c r="AK898" s="28"/>
      <c r="AL898" s="28"/>
      <c r="AM898" s="28"/>
      <c r="AN898" s="28"/>
      <c r="AO898" s="28"/>
      <c r="AP898" s="28"/>
      <c r="AQ898" s="28"/>
      <c r="AR898" s="28"/>
      <c r="AS898" s="28"/>
      <c r="AT898" s="28"/>
      <c r="AW898" s="37">
        <v>36714.166666666664</v>
      </c>
      <c r="AX898">
        <v>17</v>
      </c>
      <c r="AY898">
        <v>9</v>
      </c>
      <c r="AZ898">
        <v>20</v>
      </c>
      <c r="BA898">
        <v>9</v>
      </c>
    </row>
    <row r="899" spans="15:53" hidden="1">
      <c r="O899" s="28"/>
      <c r="P899" s="28"/>
      <c r="Q899" s="28"/>
      <c r="R899" s="28"/>
      <c r="S899" s="28"/>
      <c r="T899" s="28"/>
      <c r="U899" s="28"/>
      <c r="V899" s="28"/>
      <c r="W899" s="28"/>
      <c r="X899" s="28"/>
      <c r="Y899" s="28"/>
      <c r="Z899" s="28"/>
      <c r="AA899" s="28"/>
      <c r="AB899" s="28"/>
      <c r="AC899" s="28"/>
      <c r="AD899" s="28"/>
      <c r="AE899" s="28"/>
      <c r="AF899" s="28"/>
      <c r="AG899" s="28"/>
      <c r="AH899" s="28"/>
      <c r="AI899" s="28"/>
      <c r="AJ899" s="28"/>
      <c r="AK899" s="28"/>
      <c r="AL899" s="28"/>
      <c r="AM899" s="28"/>
      <c r="AN899" s="28"/>
      <c r="AO899" s="28"/>
      <c r="AP899" s="28"/>
      <c r="AQ899" s="28"/>
      <c r="AR899" s="28"/>
      <c r="AS899" s="28"/>
      <c r="AT899" s="28"/>
      <c r="AW899" s="37">
        <v>36745.583333333336</v>
      </c>
      <c r="AX899">
        <v>17</v>
      </c>
      <c r="AY899">
        <v>9</v>
      </c>
      <c r="AZ899">
        <v>21</v>
      </c>
      <c r="BA899">
        <v>8</v>
      </c>
    </row>
    <row r="900" spans="15:53" hidden="1">
      <c r="O900" s="28"/>
      <c r="P900" s="28"/>
      <c r="Q900" s="28"/>
      <c r="R900" s="28"/>
      <c r="S900" s="28"/>
      <c r="T900" s="28"/>
      <c r="U900" s="28"/>
      <c r="V900" s="28"/>
      <c r="W900" s="28"/>
      <c r="X900" s="28"/>
      <c r="Y900" s="28"/>
      <c r="Z900" s="28"/>
      <c r="AA900" s="28"/>
      <c r="AB900" s="28"/>
      <c r="AC900" s="28"/>
      <c r="AD900" s="28"/>
      <c r="AE900" s="28"/>
      <c r="AF900" s="28"/>
      <c r="AG900" s="28"/>
      <c r="AH900" s="28"/>
      <c r="AI900" s="28"/>
      <c r="AJ900" s="28"/>
      <c r="AK900" s="28"/>
      <c r="AL900" s="28"/>
      <c r="AM900" s="28"/>
      <c r="AN900" s="28"/>
      <c r="AO900" s="28"/>
      <c r="AP900" s="28"/>
      <c r="AQ900" s="28"/>
      <c r="AR900" s="28"/>
      <c r="AS900" s="28"/>
      <c r="AT900" s="28"/>
      <c r="AW900" s="37">
        <v>36776.708333333336</v>
      </c>
      <c r="AX900">
        <v>17</v>
      </c>
      <c r="AY900">
        <v>9</v>
      </c>
      <c r="AZ900">
        <v>22</v>
      </c>
      <c r="BA900">
        <v>7</v>
      </c>
    </row>
    <row r="901" spans="15:53" hidden="1">
      <c r="O901" s="28"/>
      <c r="P901" s="28"/>
      <c r="Q901" s="28"/>
      <c r="R901" s="28"/>
      <c r="S901" s="28"/>
      <c r="T901" s="28"/>
      <c r="U901" s="28"/>
      <c r="V901" s="28"/>
      <c r="W901" s="28"/>
      <c r="X901" s="28"/>
      <c r="Y901" s="28"/>
      <c r="Z901" s="28"/>
      <c r="AA901" s="28"/>
      <c r="AB901" s="28"/>
      <c r="AC901" s="28"/>
      <c r="AD901" s="28"/>
      <c r="AE901" s="28"/>
      <c r="AF901" s="28"/>
      <c r="AG901" s="28"/>
      <c r="AH901" s="28"/>
      <c r="AI901" s="28"/>
      <c r="AJ901" s="28"/>
      <c r="AK901" s="28"/>
      <c r="AL901" s="28"/>
      <c r="AM901" s="28"/>
      <c r="AN901" s="28"/>
      <c r="AO901" s="28"/>
      <c r="AP901" s="28"/>
      <c r="AQ901" s="28"/>
      <c r="AR901" s="28"/>
      <c r="AS901" s="28"/>
      <c r="AT901" s="28"/>
      <c r="AW901" s="37">
        <v>36807.375</v>
      </c>
      <c r="AX901">
        <v>17</v>
      </c>
      <c r="AY901">
        <v>9</v>
      </c>
      <c r="AZ901">
        <v>23</v>
      </c>
      <c r="BA901">
        <v>6</v>
      </c>
    </row>
    <row r="902" spans="15:53" hidden="1">
      <c r="O902" s="28"/>
      <c r="P902" s="28"/>
      <c r="Q902" s="28"/>
      <c r="R902" s="28"/>
      <c r="S902" s="28"/>
      <c r="T902" s="28"/>
      <c r="U902" s="28"/>
      <c r="V902" s="28"/>
      <c r="W902" s="28"/>
      <c r="X902" s="28"/>
      <c r="Y902" s="28"/>
      <c r="Z902" s="28"/>
      <c r="AA902" s="28"/>
      <c r="AB902" s="28"/>
      <c r="AC902" s="28"/>
      <c r="AD902" s="28"/>
      <c r="AE902" s="28"/>
      <c r="AF902" s="28"/>
      <c r="AG902" s="28"/>
      <c r="AH902" s="28"/>
      <c r="AI902" s="28"/>
      <c r="AJ902" s="28"/>
      <c r="AK902" s="28"/>
      <c r="AL902" s="28"/>
      <c r="AM902" s="28"/>
      <c r="AN902" s="28"/>
      <c r="AO902" s="28"/>
      <c r="AP902" s="28"/>
      <c r="AQ902" s="28"/>
      <c r="AR902" s="28"/>
      <c r="AS902" s="28"/>
      <c r="AT902" s="28"/>
      <c r="AW902" s="37">
        <v>36837.5</v>
      </c>
      <c r="AX902">
        <v>17</v>
      </c>
      <c r="AY902">
        <v>9</v>
      </c>
      <c r="AZ902">
        <v>24</v>
      </c>
      <c r="BA902">
        <v>5</v>
      </c>
    </row>
    <row r="903" spans="15:53" hidden="1">
      <c r="O903" s="28"/>
      <c r="P903" s="28"/>
      <c r="Q903" s="28"/>
      <c r="R903" s="28"/>
      <c r="S903" s="28"/>
      <c r="T903" s="28"/>
      <c r="U903" s="28"/>
      <c r="V903" s="28"/>
      <c r="W903" s="28"/>
      <c r="X903" s="28"/>
      <c r="Y903" s="28"/>
      <c r="Z903" s="28"/>
      <c r="AA903" s="28"/>
      <c r="AB903" s="28"/>
      <c r="AC903" s="28"/>
      <c r="AD903" s="28"/>
      <c r="AE903" s="28"/>
      <c r="AF903" s="28"/>
      <c r="AG903" s="28"/>
      <c r="AH903" s="28"/>
      <c r="AI903" s="28"/>
      <c r="AJ903" s="28"/>
      <c r="AK903" s="28"/>
      <c r="AL903" s="28"/>
      <c r="AM903" s="28"/>
      <c r="AN903" s="28"/>
      <c r="AO903" s="28"/>
      <c r="AP903" s="28"/>
      <c r="AQ903" s="28"/>
      <c r="AR903" s="28"/>
      <c r="AS903" s="28"/>
      <c r="AT903" s="28"/>
      <c r="AW903" s="37">
        <v>36867.208333333336</v>
      </c>
      <c r="AX903">
        <v>17</v>
      </c>
      <c r="AY903">
        <v>9</v>
      </c>
      <c r="AZ903">
        <v>25</v>
      </c>
      <c r="BA903">
        <v>4</v>
      </c>
    </row>
    <row r="904" spans="15:53" hidden="1">
      <c r="O904" s="28"/>
      <c r="P904" s="28"/>
      <c r="Q904" s="28"/>
      <c r="R904" s="28"/>
      <c r="S904" s="28"/>
      <c r="T904" s="28"/>
      <c r="U904" s="28"/>
      <c r="V904" s="28"/>
      <c r="W904" s="28"/>
      <c r="X904" s="28"/>
      <c r="Y904" s="28"/>
      <c r="Z904" s="28"/>
      <c r="AA904" s="28"/>
      <c r="AB904" s="28"/>
      <c r="AC904" s="28"/>
      <c r="AD904" s="28"/>
      <c r="AE904" s="28"/>
      <c r="AF904" s="28"/>
      <c r="AG904" s="28"/>
      <c r="AH904" s="28"/>
      <c r="AI904" s="28"/>
      <c r="AJ904" s="28"/>
      <c r="AK904" s="28"/>
      <c r="AL904" s="28"/>
      <c r="AM904" s="28"/>
      <c r="AN904" s="28"/>
      <c r="AO904" s="28"/>
      <c r="AP904" s="28"/>
      <c r="AQ904" s="28"/>
      <c r="AR904" s="28"/>
      <c r="AS904" s="28"/>
      <c r="AT904" s="28"/>
      <c r="AW904" s="37">
        <v>36896.666666666664</v>
      </c>
      <c r="AX904">
        <v>17</v>
      </c>
      <c r="AY904">
        <v>9</v>
      </c>
      <c r="AZ904">
        <v>26</v>
      </c>
      <c r="BA904">
        <v>3</v>
      </c>
    </row>
    <row r="905" spans="15:53" hidden="1">
      <c r="O905" s="28"/>
      <c r="P905" s="28"/>
      <c r="Q905" s="28"/>
      <c r="R905" s="28"/>
      <c r="S905" s="28"/>
      <c r="T905" s="28"/>
      <c r="U905" s="28"/>
      <c r="V905" s="28"/>
      <c r="W905" s="28"/>
      <c r="X905" s="28"/>
      <c r="Y905" s="28"/>
      <c r="Z905" s="28"/>
      <c r="AA905" s="28"/>
      <c r="AB905" s="28"/>
      <c r="AC905" s="28"/>
      <c r="AD905" s="28"/>
      <c r="AE905" s="28"/>
      <c r="AF905" s="28"/>
      <c r="AG905" s="28"/>
      <c r="AH905" s="28"/>
      <c r="AI905" s="28"/>
      <c r="AJ905" s="28"/>
      <c r="AK905" s="28"/>
      <c r="AL905" s="28"/>
      <c r="AM905" s="28"/>
      <c r="AN905" s="28"/>
      <c r="AO905" s="28"/>
      <c r="AP905" s="28"/>
      <c r="AQ905" s="28"/>
      <c r="AR905" s="28"/>
      <c r="AS905" s="28"/>
      <c r="AT905" s="28"/>
      <c r="AW905" s="37">
        <v>36926.166666666664</v>
      </c>
      <c r="AX905">
        <v>18</v>
      </c>
      <c r="AY905">
        <v>8</v>
      </c>
      <c r="AZ905">
        <v>27</v>
      </c>
      <c r="BA905">
        <v>2</v>
      </c>
    </row>
    <row r="906" spans="15:53" hidden="1">
      <c r="O906" s="28"/>
      <c r="P906" s="28"/>
      <c r="Q906" s="28"/>
      <c r="R906" s="28"/>
      <c r="S906" s="28"/>
      <c r="T906" s="28"/>
      <c r="U906" s="28"/>
      <c r="V906" s="28"/>
      <c r="W906" s="28"/>
      <c r="X906" s="28"/>
      <c r="Y906" s="28"/>
      <c r="Z906" s="28"/>
      <c r="AA906" s="28"/>
      <c r="AB906" s="28"/>
      <c r="AC906" s="28"/>
      <c r="AD906" s="28"/>
      <c r="AE906" s="28"/>
      <c r="AF906" s="28"/>
      <c r="AG906" s="28"/>
      <c r="AH906" s="28"/>
      <c r="AI906" s="28"/>
      <c r="AJ906" s="28"/>
      <c r="AK906" s="28"/>
      <c r="AL906" s="28"/>
      <c r="AM906" s="28"/>
      <c r="AN906" s="28"/>
      <c r="AO906" s="28"/>
      <c r="AP906" s="28"/>
      <c r="AQ906" s="28"/>
      <c r="AR906" s="28"/>
      <c r="AS906" s="28"/>
      <c r="AT906" s="28"/>
      <c r="AW906" s="37">
        <v>36955.916666666664</v>
      </c>
      <c r="AX906">
        <v>18</v>
      </c>
      <c r="AY906">
        <v>8</v>
      </c>
      <c r="AZ906">
        <v>28</v>
      </c>
      <c r="BA906">
        <v>1</v>
      </c>
    </row>
    <row r="907" spans="15:53" hidden="1">
      <c r="O907" s="28"/>
      <c r="P907" s="28"/>
      <c r="Q907" s="28"/>
      <c r="R907" s="28"/>
      <c r="S907" s="28"/>
      <c r="T907" s="28"/>
      <c r="U907" s="28"/>
      <c r="V907" s="28"/>
      <c r="W907" s="28"/>
      <c r="X907" s="28"/>
      <c r="Y907" s="28"/>
      <c r="Z907" s="28"/>
      <c r="AA907" s="28"/>
      <c r="AB907" s="28"/>
      <c r="AC907" s="28"/>
      <c r="AD907" s="28"/>
      <c r="AE907" s="28"/>
      <c r="AF907" s="28"/>
      <c r="AG907" s="28"/>
      <c r="AH907" s="28"/>
      <c r="AI907" s="28"/>
      <c r="AJ907" s="28"/>
      <c r="AK907" s="28"/>
      <c r="AL907" s="28"/>
      <c r="AM907" s="28"/>
      <c r="AN907" s="28"/>
      <c r="AO907" s="28"/>
      <c r="AP907" s="28"/>
      <c r="AQ907" s="28"/>
      <c r="AR907" s="28"/>
      <c r="AS907" s="28"/>
      <c r="AT907" s="28"/>
      <c r="AW907" s="37">
        <v>36986.083333333336</v>
      </c>
      <c r="AX907">
        <v>18</v>
      </c>
      <c r="AY907">
        <v>8</v>
      </c>
      <c r="AZ907">
        <v>29</v>
      </c>
      <c r="BA907">
        <v>9</v>
      </c>
    </row>
    <row r="908" spans="15:53" hidden="1">
      <c r="O908" s="28"/>
      <c r="P908" s="28"/>
      <c r="Q908" s="28"/>
      <c r="R908" s="28"/>
      <c r="S908" s="28"/>
      <c r="T908" s="28"/>
      <c r="U908" s="28"/>
      <c r="V908" s="28"/>
      <c r="W908" s="28"/>
      <c r="X908" s="28"/>
      <c r="Y908" s="28"/>
      <c r="Z908" s="28"/>
      <c r="AA908" s="28"/>
      <c r="AB908" s="28"/>
      <c r="AC908" s="28"/>
      <c r="AD908" s="28"/>
      <c r="AE908" s="28"/>
      <c r="AF908" s="28"/>
      <c r="AG908" s="28"/>
      <c r="AH908" s="28"/>
      <c r="AI908" s="28"/>
      <c r="AJ908" s="28"/>
      <c r="AK908" s="28"/>
      <c r="AL908" s="28"/>
      <c r="AM908" s="28"/>
      <c r="AN908" s="28"/>
      <c r="AO908" s="28"/>
      <c r="AP908" s="28"/>
      <c r="AQ908" s="28"/>
      <c r="AR908" s="28"/>
      <c r="AS908" s="28"/>
      <c r="AT908" s="28"/>
      <c r="AW908" s="37">
        <v>37016.833333333336</v>
      </c>
      <c r="AX908">
        <v>18</v>
      </c>
      <c r="AY908">
        <v>8</v>
      </c>
      <c r="AZ908">
        <v>30</v>
      </c>
      <c r="BA908">
        <v>8</v>
      </c>
    </row>
    <row r="909" spans="15:53" hidden="1">
      <c r="O909" s="28"/>
      <c r="P909" s="28"/>
      <c r="Q909" s="28"/>
      <c r="R909" s="28"/>
      <c r="S909" s="28"/>
      <c r="T909" s="28"/>
      <c r="U909" s="28"/>
      <c r="V909" s="28"/>
      <c r="W909" s="28"/>
      <c r="X909" s="28"/>
      <c r="Y909" s="28"/>
      <c r="Z909" s="28"/>
      <c r="AA909" s="28"/>
      <c r="AB909" s="28"/>
      <c r="AC909" s="28"/>
      <c r="AD909" s="28"/>
      <c r="AE909" s="28"/>
      <c r="AF909" s="28"/>
      <c r="AG909" s="28"/>
      <c r="AH909" s="28"/>
      <c r="AI909" s="28"/>
      <c r="AJ909" s="28"/>
      <c r="AK909" s="28"/>
      <c r="AL909" s="28"/>
      <c r="AM909" s="28"/>
      <c r="AN909" s="28"/>
      <c r="AO909" s="28"/>
      <c r="AP909" s="28"/>
      <c r="AQ909" s="28"/>
      <c r="AR909" s="28"/>
      <c r="AS909" s="28"/>
      <c r="AT909" s="28"/>
      <c r="AW909" s="37">
        <v>37047</v>
      </c>
      <c r="AX909">
        <v>18</v>
      </c>
      <c r="AY909">
        <v>8</v>
      </c>
      <c r="AZ909">
        <v>31</v>
      </c>
      <c r="BA909">
        <v>7</v>
      </c>
    </row>
    <row r="910" spans="15:53" hidden="1">
      <c r="O910" s="28"/>
      <c r="P910" s="28"/>
      <c r="Q910" s="28"/>
      <c r="R910" s="28"/>
      <c r="S910" s="28"/>
      <c r="T910" s="28"/>
      <c r="U910" s="28"/>
      <c r="V910" s="28"/>
      <c r="W910" s="28"/>
      <c r="X910" s="28"/>
      <c r="Y910" s="28"/>
      <c r="Z910" s="28"/>
      <c r="AA910" s="28"/>
      <c r="AB910" s="28"/>
      <c r="AC910" s="28"/>
      <c r="AD910" s="28"/>
      <c r="AE910" s="28"/>
      <c r="AF910" s="28"/>
      <c r="AG910" s="28"/>
      <c r="AH910" s="28"/>
      <c r="AI910" s="28"/>
      <c r="AJ910" s="28"/>
      <c r="AK910" s="28"/>
      <c r="AL910" s="28"/>
      <c r="AM910" s="28"/>
      <c r="AN910" s="28"/>
      <c r="AO910" s="28"/>
      <c r="AP910" s="28"/>
      <c r="AQ910" s="28"/>
      <c r="AR910" s="28"/>
      <c r="AS910" s="28"/>
      <c r="AT910" s="28"/>
      <c r="AW910" s="37">
        <v>37079.416666666664</v>
      </c>
      <c r="AX910">
        <v>18</v>
      </c>
      <c r="AY910">
        <v>8</v>
      </c>
      <c r="AZ910">
        <v>32</v>
      </c>
      <c r="BA910">
        <v>6</v>
      </c>
    </row>
    <row r="911" spans="15:53" hidden="1">
      <c r="O911" s="28"/>
      <c r="P911" s="28"/>
      <c r="Q911" s="28"/>
      <c r="R911" s="28"/>
      <c r="S911" s="28"/>
      <c r="T911" s="28"/>
      <c r="U911" s="28"/>
      <c r="V911" s="28"/>
      <c r="W911" s="28"/>
      <c r="X911" s="28"/>
      <c r="Y911" s="28"/>
      <c r="Z911" s="28"/>
      <c r="AA911" s="28"/>
      <c r="AB911" s="28"/>
      <c r="AC911" s="28"/>
      <c r="AD911" s="28"/>
      <c r="AE911" s="28"/>
      <c r="AF911" s="28"/>
      <c r="AG911" s="28"/>
      <c r="AH911" s="28"/>
      <c r="AI911" s="28"/>
      <c r="AJ911" s="28"/>
      <c r="AK911" s="28"/>
      <c r="AL911" s="28"/>
      <c r="AM911" s="28"/>
      <c r="AN911" s="28"/>
      <c r="AO911" s="28"/>
      <c r="AP911" s="28"/>
      <c r="AQ911" s="28"/>
      <c r="AR911" s="28"/>
      <c r="AS911" s="28"/>
      <c r="AT911" s="28"/>
      <c r="AW911" s="37">
        <v>37110.833333333336</v>
      </c>
      <c r="AX911">
        <v>18</v>
      </c>
      <c r="AY911">
        <v>8</v>
      </c>
      <c r="AZ911">
        <v>33</v>
      </c>
      <c r="BA911">
        <v>5</v>
      </c>
    </row>
    <row r="912" spans="15:53" hidden="1">
      <c r="O912" s="28"/>
      <c r="P912" s="28"/>
      <c r="Q912" s="28"/>
      <c r="R912" s="28"/>
      <c r="S912" s="28"/>
      <c r="T912" s="28"/>
      <c r="U912" s="28"/>
      <c r="V912" s="28"/>
      <c r="W912" s="28"/>
      <c r="X912" s="28"/>
      <c r="Y912" s="28"/>
      <c r="Z912" s="28"/>
      <c r="AA912" s="28"/>
      <c r="AB912" s="28"/>
      <c r="AC912" s="28"/>
      <c r="AD912" s="28"/>
      <c r="AE912" s="28"/>
      <c r="AF912" s="28"/>
      <c r="AG912" s="28"/>
      <c r="AH912" s="28"/>
      <c r="AI912" s="28"/>
      <c r="AJ912" s="28"/>
      <c r="AK912" s="28"/>
      <c r="AL912" s="28"/>
      <c r="AM912" s="28"/>
      <c r="AN912" s="28"/>
      <c r="AO912" s="28"/>
      <c r="AP912" s="28"/>
      <c r="AQ912" s="28"/>
      <c r="AR912" s="28"/>
      <c r="AS912" s="28"/>
      <c r="AT912" s="28"/>
      <c r="AW912" s="37">
        <v>37141.958333333336</v>
      </c>
      <c r="AX912">
        <v>18</v>
      </c>
      <c r="AY912">
        <v>8</v>
      </c>
      <c r="AZ912">
        <v>34</v>
      </c>
      <c r="BA912">
        <v>4</v>
      </c>
    </row>
    <row r="913" spans="15:53" hidden="1">
      <c r="O913" s="28"/>
      <c r="P913" s="28"/>
      <c r="Q913" s="28"/>
      <c r="R913" s="28"/>
      <c r="S913" s="28"/>
      <c r="T913" s="28"/>
      <c r="U913" s="28"/>
      <c r="V913" s="28"/>
      <c r="W913" s="28"/>
      <c r="X913" s="28"/>
      <c r="Y913" s="28"/>
      <c r="Z913" s="28"/>
      <c r="AA913" s="28"/>
      <c r="AB913" s="28"/>
      <c r="AC913" s="28"/>
      <c r="AD913" s="28"/>
      <c r="AE913" s="28"/>
      <c r="AF913" s="28"/>
      <c r="AG913" s="28"/>
      <c r="AH913" s="28"/>
      <c r="AI913" s="28"/>
      <c r="AJ913" s="28"/>
      <c r="AK913" s="28"/>
      <c r="AL913" s="28"/>
      <c r="AM913" s="28"/>
      <c r="AN913" s="28"/>
      <c r="AO913" s="28"/>
      <c r="AP913" s="28"/>
      <c r="AQ913" s="28"/>
      <c r="AR913" s="28"/>
      <c r="AS913" s="28"/>
      <c r="AT913" s="28"/>
      <c r="AW913" s="37">
        <v>37172.583333333336</v>
      </c>
      <c r="AX913">
        <v>18</v>
      </c>
      <c r="AY913">
        <v>8</v>
      </c>
      <c r="AZ913">
        <v>35</v>
      </c>
      <c r="BA913">
        <v>3</v>
      </c>
    </row>
    <row r="914" spans="15:53" hidden="1">
      <c r="O914" s="28"/>
      <c r="P914" s="28"/>
      <c r="Q914" s="28"/>
      <c r="R914" s="28"/>
      <c r="S914" s="28"/>
      <c r="T914" s="28"/>
      <c r="U914" s="28"/>
      <c r="V914" s="28"/>
      <c r="W914" s="28"/>
      <c r="X914" s="28"/>
      <c r="Y914" s="28"/>
      <c r="Z914" s="28"/>
      <c r="AA914" s="28"/>
      <c r="AB914" s="28"/>
      <c r="AC914" s="28"/>
      <c r="AD914" s="28"/>
      <c r="AE914" s="28"/>
      <c r="AF914" s="28"/>
      <c r="AG914" s="28"/>
      <c r="AH914" s="28"/>
      <c r="AI914" s="28"/>
      <c r="AJ914" s="28"/>
      <c r="AK914" s="28"/>
      <c r="AL914" s="28"/>
      <c r="AM914" s="28"/>
      <c r="AN914" s="28"/>
      <c r="AO914" s="28"/>
      <c r="AP914" s="28"/>
      <c r="AQ914" s="28"/>
      <c r="AR914" s="28"/>
      <c r="AS914" s="28"/>
      <c r="AT914" s="28"/>
      <c r="AW914" s="37">
        <v>37202.75</v>
      </c>
      <c r="AX914">
        <v>18</v>
      </c>
      <c r="AY914">
        <v>8</v>
      </c>
      <c r="AZ914">
        <v>36</v>
      </c>
      <c r="BA914">
        <v>2</v>
      </c>
    </row>
    <row r="915" spans="15:53" hidden="1">
      <c r="O915" s="28"/>
      <c r="P915" s="28"/>
      <c r="Q915" s="28"/>
      <c r="R915" s="28"/>
      <c r="S915" s="28"/>
      <c r="T915" s="28"/>
      <c r="U915" s="28"/>
      <c r="V915" s="28"/>
      <c r="W915" s="28"/>
      <c r="X915" s="28"/>
      <c r="Y915" s="28"/>
      <c r="Z915" s="28"/>
      <c r="AA915" s="28"/>
      <c r="AB915" s="28"/>
      <c r="AC915" s="28"/>
      <c r="AD915" s="28"/>
      <c r="AE915" s="28"/>
      <c r="AF915" s="28"/>
      <c r="AG915" s="28"/>
      <c r="AH915" s="28"/>
      <c r="AI915" s="28"/>
      <c r="AJ915" s="28"/>
      <c r="AK915" s="28"/>
      <c r="AL915" s="28"/>
      <c r="AM915" s="28"/>
      <c r="AN915" s="28"/>
      <c r="AO915" s="28"/>
      <c r="AP915" s="28"/>
      <c r="AQ915" s="28"/>
      <c r="AR915" s="28"/>
      <c r="AS915" s="28"/>
      <c r="AT915" s="28"/>
      <c r="AW915" s="37">
        <v>37232.416666666664</v>
      </c>
      <c r="AX915">
        <v>18</v>
      </c>
      <c r="AY915">
        <v>8</v>
      </c>
      <c r="AZ915">
        <v>37</v>
      </c>
      <c r="BA915">
        <v>1</v>
      </c>
    </row>
    <row r="916" spans="15:53" hidden="1">
      <c r="O916" s="28"/>
      <c r="P916" s="28"/>
      <c r="Q916" s="28"/>
      <c r="R916" s="28"/>
      <c r="S916" s="28"/>
      <c r="T916" s="28"/>
      <c r="U916" s="28"/>
      <c r="V916" s="28"/>
      <c r="W916" s="28"/>
      <c r="X916" s="28"/>
      <c r="Y916" s="28"/>
      <c r="Z916" s="28"/>
      <c r="AA916" s="28"/>
      <c r="AB916" s="28"/>
      <c r="AC916" s="28"/>
      <c r="AD916" s="28"/>
      <c r="AE916" s="28"/>
      <c r="AF916" s="28"/>
      <c r="AG916" s="28"/>
      <c r="AH916" s="28"/>
      <c r="AI916" s="28"/>
      <c r="AJ916" s="28"/>
      <c r="AK916" s="28"/>
      <c r="AL916" s="28"/>
      <c r="AM916" s="28"/>
      <c r="AN916" s="28"/>
      <c r="AO916" s="28"/>
      <c r="AP916" s="28"/>
      <c r="AQ916" s="28"/>
      <c r="AR916" s="28"/>
      <c r="AS916" s="28"/>
      <c r="AT916" s="28"/>
      <c r="AW916" s="37">
        <v>37261.916666666664</v>
      </c>
      <c r="AX916">
        <v>18</v>
      </c>
      <c r="AY916">
        <v>8</v>
      </c>
      <c r="AZ916">
        <v>38</v>
      </c>
      <c r="BA916">
        <v>9</v>
      </c>
    </row>
    <row r="917" spans="15:53" hidden="1">
      <c r="O917" s="28"/>
      <c r="P917" s="28"/>
      <c r="Q917" s="28"/>
      <c r="R917" s="28"/>
      <c r="S917" s="28"/>
      <c r="T917" s="28"/>
      <c r="U917" s="28"/>
      <c r="V917" s="28"/>
      <c r="W917" s="28"/>
      <c r="X917" s="28"/>
      <c r="Y917" s="28"/>
      <c r="Z917" s="28"/>
      <c r="AA917" s="28"/>
      <c r="AB917" s="28"/>
      <c r="AC917" s="28"/>
      <c r="AD917" s="28"/>
      <c r="AE917" s="28"/>
      <c r="AF917" s="28"/>
      <c r="AG917" s="28"/>
      <c r="AH917" s="28"/>
      <c r="AI917" s="28"/>
      <c r="AJ917" s="28"/>
      <c r="AK917" s="28"/>
      <c r="AL917" s="28"/>
      <c r="AM917" s="28"/>
      <c r="AN917" s="28"/>
      <c r="AO917" s="28"/>
      <c r="AP917" s="28"/>
      <c r="AQ917" s="28"/>
      <c r="AR917" s="28"/>
      <c r="AS917" s="28"/>
      <c r="AT917" s="28"/>
      <c r="AW917" s="37">
        <v>37291.375</v>
      </c>
      <c r="AX917">
        <v>19</v>
      </c>
      <c r="AY917">
        <v>7</v>
      </c>
      <c r="AZ917">
        <v>39</v>
      </c>
      <c r="BA917">
        <v>8</v>
      </c>
    </row>
    <row r="918" spans="15:53" hidden="1">
      <c r="O918" s="28"/>
      <c r="P918" s="28"/>
      <c r="Q918" s="28"/>
      <c r="R918" s="28"/>
      <c r="S918" s="28"/>
      <c r="T918" s="28"/>
      <c r="U918" s="28"/>
      <c r="V918" s="28"/>
      <c r="W918" s="28"/>
      <c r="X918" s="28"/>
      <c r="Y918" s="28"/>
      <c r="Z918" s="28"/>
      <c r="AA918" s="28"/>
      <c r="AB918" s="28"/>
      <c r="AC918" s="28"/>
      <c r="AD918" s="28"/>
      <c r="AE918" s="28"/>
      <c r="AF918" s="28"/>
      <c r="AG918" s="28"/>
      <c r="AH918" s="28"/>
      <c r="AI918" s="28"/>
      <c r="AJ918" s="28"/>
      <c r="AK918" s="28"/>
      <c r="AL918" s="28"/>
      <c r="AM918" s="28"/>
      <c r="AN918" s="28"/>
      <c r="AO918" s="28"/>
      <c r="AP918" s="28"/>
      <c r="AQ918" s="28"/>
      <c r="AR918" s="28"/>
      <c r="AS918" s="28"/>
      <c r="AT918" s="28"/>
      <c r="AW918" s="37">
        <v>37321.125</v>
      </c>
      <c r="AX918">
        <v>19</v>
      </c>
      <c r="AY918">
        <v>7</v>
      </c>
      <c r="AZ918">
        <v>40</v>
      </c>
      <c r="BA918">
        <v>7</v>
      </c>
    </row>
    <row r="919" spans="15:53" hidden="1">
      <c r="O919" s="28"/>
      <c r="P919" s="28"/>
      <c r="Q919" s="28"/>
      <c r="R919" s="28"/>
      <c r="S919" s="28"/>
      <c r="T919" s="28"/>
      <c r="U919" s="28"/>
      <c r="V919" s="28"/>
      <c r="W919" s="28"/>
      <c r="X919" s="28"/>
      <c r="Y919" s="28"/>
      <c r="Z919" s="28"/>
      <c r="AA919" s="28"/>
      <c r="AB919" s="28"/>
      <c r="AC919" s="28"/>
      <c r="AD919" s="28"/>
      <c r="AE919" s="28"/>
      <c r="AF919" s="28"/>
      <c r="AG919" s="28"/>
      <c r="AH919" s="28"/>
      <c r="AI919" s="28"/>
      <c r="AJ919" s="28"/>
      <c r="AK919" s="28"/>
      <c r="AL919" s="28"/>
      <c r="AM919" s="28"/>
      <c r="AN919" s="28"/>
      <c r="AO919" s="28"/>
      <c r="AP919" s="28"/>
      <c r="AQ919" s="28"/>
      <c r="AR919" s="28"/>
      <c r="AS919" s="28"/>
      <c r="AT919" s="28"/>
      <c r="AW919" s="37">
        <v>37351.333333333336</v>
      </c>
      <c r="AX919">
        <v>19</v>
      </c>
      <c r="AY919">
        <v>7</v>
      </c>
      <c r="AZ919">
        <v>41</v>
      </c>
      <c r="BA919">
        <v>6</v>
      </c>
    </row>
    <row r="920" spans="15:53" hidden="1">
      <c r="O920" s="28"/>
      <c r="P920" s="28"/>
      <c r="Q920" s="28"/>
      <c r="R920" s="28"/>
      <c r="S920" s="28"/>
      <c r="T920" s="28"/>
      <c r="U920" s="28"/>
      <c r="V920" s="28"/>
      <c r="W920" s="28"/>
      <c r="X920" s="28"/>
      <c r="Y920" s="28"/>
      <c r="Z920" s="28"/>
      <c r="AA920" s="28"/>
      <c r="AB920" s="28"/>
      <c r="AC920" s="28"/>
      <c r="AD920" s="28"/>
      <c r="AE920" s="28"/>
      <c r="AF920" s="28"/>
      <c r="AG920" s="28"/>
      <c r="AH920" s="28"/>
      <c r="AI920" s="28"/>
      <c r="AJ920" s="28"/>
      <c r="AK920" s="28"/>
      <c r="AL920" s="28"/>
      <c r="AM920" s="28"/>
      <c r="AN920" s="28"/>
      <c r="AO920" s="28"/>
      <c r="AP920" s="28"/>
      <c r="AQ920" s="28"/>
      <c r="AR920" s="28"/>
      <c r="AS920" s="28"/>
      <c r="AT920" s="28"/>
      <c r="AW920" s="37">
        <v>37382.083333333336</v>
      </c>
      <c r="AX920">
        <v>19</v>
      </c>
      <c r="AY920">
        <v>7</v>
      </c>
      <c r="AZ920">
        <v>42</v>
      </c>
      <c r="BA920">
        <v>5</v>
      </c>
    </row>
    <row r="921" spans="15:53" hidden="1">
      <c r="O921" s="28"/>
      <c r="P921" s="28"/>
      <c r="Q921" s="28"/>
      <c r="R921" s="28"/>
      <c r="S921" s="28"/>
      <c r="T921" s="28"/>
      <c r="U921" s="28"/>
      <c r="V921" s="28"/>
      <c r="W921" s="28"/>
      <c r="X921" s="28"/>
      <c r="Y921" s="28"/>
      <c r="Z921" s="28"/>
      <c r="AA921" s="28"/>
      <c r="AB921" s="28"/>
      <c r="AC921" s="28"/>
      <c r="AD921" s="28"/>
      <c r="AE921" s="28"/>
      <c r="AF921" s="28"/>
      <c r="AG921" s="28"/>
      <c r="AH921" s="28"/>
      <c r="AI921" s="28"/>
      <c r="AJ921" s="28"/>
      <c r="AK921" s="28"/>
      <c r="AL921" s="28"/>
      <c r="AM921" s="28"/>
      <c r="AN921" s="28"/>
      <c r="AO921" s="28"/>
      <c r="AP921" s="28"/>
      <c r="AQ921" s="28"/>
      <c r="AR921" s="28"/>
      <c r="AS921" s="28"/>
      <c r="AT921" s="28"/>
      <c r="AW921" s="37">
        <v>37413.25</v>
      </c>
      <c r="AX921">
        <v>19</v>
      </c>
      <c r="AY921">
        <v>7</v>
      </c>
      <c r="AZ921">
        <v>43</v>
      </c>
      <c r="BA921">
        <v>4</v>
      </c>
    </row>
    <row r="922" spans="15:53" hidden="1">
      <c r="O922" s="28"/>
      <c r="P922" s="28"/>
      <c r="Q922" s="28"/>
      <c r="R922" s="28"/>
      <c r="S922" s="28"/>
      <c r="T922" s="28"/>
      <c r="U922" s="28"/>
      <c r="V922" s="28"/>
      <c r="W922" s="28"/>
      <c r="X922" s="28"/>
      <c r="Y922" s="28"/>
      <c r="Z922" s="28"/>
      <c r="AA922" s="28"/>
      <c r="AB922" s="28"/>
      <c r="AC922" s="28"/>
      <c r="AD922" s="28"/>
      <c r="AE922" s="28"/>
      <c r="AF922" s="28"/>
      <c r="AG922" s="28"/>
      <c r="AH922" s="28"/>
      <c r="AI922" s="28"/>
      <c r="AJ922" s="28"/>
      <c r="AK922" s="28"/>
      <c r="AL922" s="28"/>
      <c r="AM922" s="28"/>
      <c r="AN922" s="28"/>
      <c r="AO922" s="28"/>
      <c r="AP922" s="28"/>
      <c r="AQ922" s="28"/>
      <c r="AR922" s="28"/>
      <c r="AS922" s="28"/>
      <c r="AT922" s="28"/>
      <c r="AW922" s="37">
        <v>37444.666666666664</v>
      </c>
      <c r="AX922">
        <v>19</v>
      </c>
      <c r="AY922">
        <v>7</v>
      </c>
      <c r="AZ922">
        <v>44</v>
      </c>
      <c r="BA922">
        <v>3</v>
      </c>
    </row>
    <row r="923" spans="15:53" hidden="1">
      <c r="O923" s="28"/>
      <c r="P923" s="28"/>
      <c r="Q923" s="28"/>
      <c r="R923" s="28"/>
      <c r="S923" s="28"/>
      <c r="T923" s="28"/>
      <c r="U923" s="28"/>
      <c r="V923" s="28"/>
      <c r="W923" s="28"/>
      <c r="X923" s="28"/>
      <c r="Y923" s="28"/>
      <c r="Z923" s="28"/>
      <c r="AA923" s="28"/>
      <c r="AB923" s="28"/>
      <c r="AC923" s="28"/>
      <c r="AD923" s="28"/>
      <c r="AE923" s="28"/>
      <c r="AF923" s="28"/>
      <c r="AG923" s="28"/>
      <c r="AH923" s="28"/>
      <c r="AI923" s="28"/>
      <c r="AJ923" s="28"/>
      <c r="AK923" s="28"/>
      <c r="AL923" s="28"/>
      <c r="AM923" s="28"/>
      <c r="AN923" s="28"/>
      <c r="AO923" s="28"/>
      <c r="AP923" s="28"/>
      <c r="AQ923" s="28"/>
      <c r="AR923" s="28"/>
      <c r="AS923" s="28"/>
      <c r="AT923" s="28"/>
      <c r="AW923" s="37">
        <v>37476.083333333336</v>
      </c>
      <c r="AX923">
        <v>19</v>
      </c>
      <c r="AY923">
        <v>7</v>
      </c>
      <c r="AZ923">
        <v>45</v>
      </c>
      <c r="BA923">
        <v>2</v>
      </c>
    </row>
    <row r="924" spans="15:53" hidden="1">
      <c r="O924" s="28"/>
      <c r="P924" s="28"/>
      <c r="Q924" s="28"/>
      <c r="R924" s="28"/>
      <c r="S924" s="28"/>
      <c r="T924" s="28"/>
      <c r="U924" s="28"/>
      <c r="V924" s="28"/>
      <c r="W924" s="28"/>
      <c r="X924" s="28"/>
      <c r="Y924" s="28"/>
      <c r="Z924" s="28"/>
      <c r="AA924" s="28"/>
      <c r="AB924" s="28"/>
      <c r="AC924" s="28"/>
      <c r="AD924" s="28"/>
      <c r="AE924" s="28"/>
      <c r="AF924" s="28"/>
      <c r="AG924" s="28"/>
      <c r="AH924" s="28"/>
      <c r="AI924" s="28"/>
      <c r="AJ924" s="28"/>
      <c r="AK924" s="28"/>
      <c r="AL924" s="28"/>
      <c r="AM924" s="28"/>
      <c r="AN924" s="28"/>
      <c r="AO924" s="28"/>
      <c r="AP924" s="28"/>
      <c r="AQ924" s="28"/>
      <c r="AR924" s="28"/>
      <c r="AS924" s="28"/>
      <c r="AT924" s="28"/>
      <c r="AW924" s="37">
        <v>37507.208333333336</v>
      </c>
      <c r="AX924">
        <v>19</v>
      </c>
      <c r="AY924">
        <v>7</v>
      </c>
      <c r="AZ924">
        <v>46</v>
      </c>
      <c r="BA924">
        <v>1</v>
      </c>
    </row>
    <row r="925" spans="15:53" hidden="1">
      <c r="O925" s="28"/>
      <c r="P925" s="28"/>
      <c r="Q925" s="28"/>
      <c r="R925" s="28"/>
      <c r="S925" s="28"/>
      <c r="T925" s="28"/>
      <c r="U925" s="28"/>
      <c r="V925" s="28"/>
      <c r="W925" s="28"/>
      <c r="X925" s="28"/>
      <c r="Y925" s="28"/>
      <c r="Z925" s="28"/>
      <c r="AA925" s="28"/>
      <c r="AB925" s="28"/>
      <c r="AC925" s="28"/>
      <c r="AD925" s="28"/>
      <c r="AE925" s="28"/>
      <c r="AF925" s="28"/>
      <c r="AG925" s="28"/>
      <c r="AH925" s="28"/>
      <c r="AI925" s="28"/>
      <c r="AJ925" s="28"/>
      <c r="AK925" s="28"/>
      <c r="AL925" s="28"/>
      <c r="AM925" s="28"/>
      <c r="AN925" s="28"/>
      <c r="AO925" s="28"/>
      <c r="AP925" s="28"/>
      <c r="AQ925" s="28"/>
      <c r="AR925" s="28"/>
      <c r="AS925" s="28"/>
      <c r="AT925" s="28"/>
      <c r="AW925" s="37">
        <v>37537.833333333336</v>
      </c>
      <c r="AX925">
        <v>19</v>
      </c>
      <c r="AY925">
        <v>7</v>
      </c>
      <c r="AZ925">
        <v>47</v>
      </c>
      <c r="BA925">
        <v>9</v>
      </c>
    </row>
    <row r="926" spans="15:53" hidden="1">
      <c r="O926" s="28"/>
      <c r="P926" s="28"/>
      <c r="Q926" s="28"/>
      <c r="R926" s="28"/>
      <c r="S926" s="28"/>
      <c r="T926" s="28"/>
      <c r="U926" s="28"/>
      <c r="V926" s="28"/>
      <c r="W926" s="28"/>
      <c r="X926" s="28"/>
      <c r="Y926" s="28"/>
      <c r="Z926" s="28"/>
      <c r="AA926" s="28"/>
      <c r="AB926" s="28"/>
      <c r="AC926" s="28"/>
      <c r="AD926" s="28"/>
      <c r="AE926" s="28"/>
      <c r="AF926" s="28"/>
      <c r="AG926" s="28"/>
      <c r="AH926" s="28"/>
      <c r="AI926" s="28"/>
      <c r="AJ926" s="28"/>
      <c r="AK926" s="28"/>
      <c r="AL926" s="28"/>
      <c r="AM926" s="28"/>
      <c r="AN926" s="28"/>
      <c r="AO926" s="28"/>
      <c r="AP926" s="28"/>
      <c r="AQ926" s="28"/>
      <c r="AR926" s="28"/>
      <c r="AS926" s="28"/>
      <c r="AT926" s="28"/>
      <c r="AW926" s="37">
        <v>37567.958333333336</v>
      </c>
      <c r="AX926">
        <v>19</v>
      </c>
      <c r="AY926">
        <v>7</v>
      </c>
      <c r="AZ926">
        <v>48</v>
      </c>
      <c r="BA926">
        <v>8</v>
      </c>
    </row>
    <row r="927" spans="15:53" hidden="1">
      <c r="O927" s="28"/>
      <c r="P927" s="28"/>
      <c r="Q927" s="28"/>
      <c r="R927" s="28"/>
      <c r="S927" s="28"/>
      <c r="T927" s="28"/>
      <c r="U927" s="28"/>
      <c r="V927" s="28"/>
      <c r="W927" s="28"/>
      <c r="X927" s="28"/>
      <c r="Y927" s="28"/>
      <c r="Z927" s="28"/>
      <c r="AA927" s="28"/>
      <c r="AB927" s="28"/>
      <c r="AC927" s="28"/>
      <c r="AD927" s="28"/>
      <c r="AE927" s="28"/>
      <c r="AF927" s="28"/>
      <c r="AG927" s="28"/>
      <c r="AH927" s="28"/>
      <c r="AI927" s="28"/>
      <c r="AJ927" s="28"/>
      <c r="AK927" s="28"/>
      <c r="AL927" s="28"/>
      <c r="AM927" s="28"/>
      <c r="AN927" s="28"/>
      <c r="AO927" s="28"/>
      <c r="AP927" s="28"/>
      <c r="AQ927" s="28"/>
      <c r="AR927" s="28"/>
      <c r="AS927" s="28"/>
      <c r="AT927" s="28"/>
      <c r="AW927" s="37">
        <v>37597.666666666664</v>
      </c>
      <c r="AX927">
        <v>19</v>
      </c>
      <c r="AY927">
        <v>7</v>
      </c>
      <c r="AZ927">
        <v>49</v>
      </c>
      <c r="BA927">
        <v>7</v>
      </c>
    </row>
    <row r="928" spans="15:53" hidden="1">
      <c r="O928" s="28"/>
      <c r="P928" s="28"/>
      <c r="Q928" s="28"/>
      <c r="R928" s="28"/>
      <c r="S928" s="28"/>
      <c r="T928" s="28"/>
      <c r="U928" s="28"/>
      <c r="V928" s="28"/>
      <c r="W928" s="28"/>
      <c r="X928" s="28"/>
      <c r="Y928" s="28"/>
      <c r="Z928" s="28"/>
      <c r="AA928" s="28"/>
      <c r="AB928" s="28"/>
      <c r="AC928" s="28"/>
      <c r="AD928" s="28"/>
      <c r="AE928" s="28"/>
      <c r="AF928" s="28"/>
      <c r="AG928" s="28"/>
      <c r="AH928" s="28"/>
      <c r="AI928" s="28"/>
      <c r="AJ928" s="28"/>
      <c r="AK928" s="28"/>
      <c r="AL928" s="28"/>
      <c r="AM928" s="28"/>
      <c r="AN928" s="28"/>
      <c r="AO928" s="28"/>
      <c r="AP928" s="28"/>
      <c r="AQ928" s="28"/>
      <c r="AR928" s="28"/>
      <c r="AS928" s="28"/>
      <c r="AT928" s="28"/>
      <c r="AW928" s="37">
        <v>37627.125</v>
      </c>
      <c r="AX928">
        <v>19</v>
      </c>
      <c r="AY928">
        <v>7</v>
      </c>
      <c r="AZ928">
        <v>50</v>
      </c>
      <c r="BA928">
        <v>6</v>
      </c>
    </row>
    <row r="929" spans="15:53" hidden="1">
      <c r="O929" s="28"/>
      <c r="P929" s="28"/>
      <c r="Q929" s="28"/>
      <c r="R929" s="28"/>
      <c r="S929" s="28"/>
      <c r="T929" s="28"/>
      <c r="U929" s="28"/>
      <c r="V929" s="28"/>
      <c r="W929" s="28"/>
      <c r="X929" s="28"/>
      <c r="Y929" s="28"/>
      <c r="Z929" s="28"/>
      <c r="AA929" s="28"/>
      <c r="AB929" s="28"/>
      <c r="AC929" s="28"/>
      <c r="AD929" s="28"/>
      <c r="AE929" s="28"/>
      <c r="AF929" s="28"/>
      <c r="AG929" s="28"/>
      <c r="AH929" s="28"/>
      <c r="AI929" s="28"/>
      <c r="AJ929" s="28"/>
      <c r="AK929" s="28"/>
      <c r="AL929" s="28"/>
      <c r="AM929" s="28"/>
      <c r="AN929" s="28"/>
      <c r="AO929" s="28"/>
      <c r="AP929" s="28"/>
      <c r="AQ929" s="28"/>
      <c r="AR929" s="28"/>
      <c r="AS929" s="28"/>
      <c r="AT929" s="28"/>
      <c r="AW929" s="37">
        <v>37656.625</v>
      </c>
      <c r="AX929">
        <v>20</v>
      </c>
      <c r="AY929">
        <v>6</v>
      </c>
      <c r="AZ929">
        <v>51</v>
      </c>
      <c r="BA929">
        <v>5</v>
      </c>
    </row>
    <row r="930" spans="15:53" hidden="1">
      <c r="O930" s="28"/>
      <c r="P930" s="28"/>
      <c r="Q930" s="28"/>
      <c r="R930" s="28"/>
      <c r="S930" s="28"/>
      <c r="T930" s="28"/>
      <c r="U930" s="28"/>
      <c r="V930" s="28"/>
      <c r="W930" s="28"/>
      <c r="X930" s="28"/>
      <c r="Y930" s="28"/>
      <c r="Z930" s="28"/>
      <c r="AA930" s="28"/>
      <c r="AB930" s="28"/>
      <c r="AC930" s="28"/>
      <c r="AD930" s="28"/>
      <c r="AE930" s="28"/>
      <c r="AF930" s="28"/>
      <c r="AG930" s="28"/>
      <c r="AH930" s="28"/>
      <c r="AI930" s="28"/>
      <c r="AJ930" s="28"/>
      <c r="AK930" s="28"/>
      <c r="AL930" s="28"/>
      <c r="AM930" s="28"/>
      <c r="AN930" s="28"/>
      <c r="AO930" s="28"/>
      <c r="AP930" s="28"/>
      <c r="AQ930" s="28"/>
      <c r="AR930" s="28"/>
      <c r="AS930" s="28"/>
      <c r="AT930" s="28"/>
      <c r="AW930" s="37">
        <v>37686.375</v>
      </c>
      <c r="AX930">
        <v>20</v>
      </c>
      <c r="AY930">
        <v>6</v>
      </c>
      <c r="AZ930">
        <v>52</v>
      </c>
      <c r="BA930">
        <v>4</v>
      </c>
    </row>
    <row r="931" spans="15:53" hidden="1">
      <c r="O931" s="28"/>
      <c r="P931" s="28"/>
      <c r="Q931" s="28"/>
      <c r="R931" s="28"/>
      <c r="S931" s="28"/>
      <c r="T931" s="28"/>
      <c r="U931" s="28"/>
      <c r="V931" s="28"/>
      <c r="W931" s="28"/>
      <c r="X931" s="28"/>
      <c r="Y931" s="28"/>
      <c r="Z931" s="28"/>
      <c r="AA931" s="28"/>
      <c r="AB931" s="28"/>
      <c r="AC931" s="28"/>
      <c r="AD931" s="28"/>
      <c r="AE931" s="28"/>
      <c r="AF931" s="28"/>
      <c r="AG931" s="28"/>
      <c r="AH931" s="28"/>
      <c r="AI931" s="28"/>
      <c r="AJ931" s="28"/>
      <c r="AK931" s="28"/>
      <c r="AL931" s="28"/>
      <c r="AM931" s="28"/>
      <c r="AN931" s="28"/>
      <c r="AO931" s="28"/>
      <c r="AP931" s="28"/>
      <c r="AQ931" s="28"/>
      <c r="AR931" s="28"/>
      <c r="AS931" s="28"/>
      <c r="AT931" s="28"/>
      <c r="AW931" s="37">
        <v>37716.583333333336</v>
      </c>
      <c r="AX931">
        <v>20</v>
      </c>
      <c r="AY931">
        <v>6</v>
      </c>
      <c r="AZ931">
        <v>53</v>
      </c>
      <c r="BA931">
        <v>3</v>
      </c>
    </row>
    <row r="932" spans="15:53" hidden="1">
      <c r="O932" s="28"/>
      <c r="P932" s="28"/>
      <c r="Q932" s="28"/>
      <c r="R932" s="28"/>
      <c r="S932" s="28"/>
      <c r="T932" s="28"/>
      <c r="U932" s="28"/>
      <c r="V932" s="28"/>
      <c r="W932" s="28"/>
      <c r="X932" s="28"/>
      <c r="Y932" s="28"/>
      <c r="Z932" s="28"/>
      <c r="AA932" s="28"/>
      <c r="AB932" s="28"/>
      <c r="AC932" s="28"/>
      <c r="AD932" s="28"/>
      <c r="AE932" s="28"/>
      <c r="AF932" s="28"/>
      <c r="AG932" s="28"/>
      <c r="AH932" s="28"/>
      <c r="AI932" s="28"/>
      <c r="AJ932" s="28"/>
      <c r="AK932" s="28"/>
      <c r="AL932" s="28"/>
      <c r="AM932" s="28"/>
      <c r="AN932" s="28"/>
      <c r="AO932" s="28"/>
      <c r="AP932" s="28"/>
      <c r="AQ932" s="28"/>
      <c r="AR932" s="28"/>
      <c r="AS932" s="28"/>
      <c r="AT932" s="28"/>
      <c r="AW932" s="37">
        <v>37747.291666666664</v>
      </c>
      <c r="AX932">
        <v>20</v>
      </c>
      <c r="AY932">
        <v>6</v>
      </c>
      <c r="AZ932">
        <v>54</v>
      </c>
      <c r="BA932">
        <v>2</v>
      </c>
    </row>
    <row r="933" spans="15:53" hidden="1">
      <c r="O933" s="28"/>
      <c r="P933" s="28"/>
      <c r="Q933" s="28"/>
      <c r="R933" s="28"/>
      <c r="S933" s="28"/>
      <c r="T933" s="28"/>
      <c r="U933" s="28"/>
      <c r="V933" s="28"/>
      <c r="W933" s="28"/>
      <c r="X933" s="28"/>
      <c r="Y933" s="28"/>
      <c r="Z933" s="28"/>
      <c r="AA933" s="28"/>
      <c r="AB933" s="28"/>
      <c r="AC933" s="28"/>
      <c r="AD933" s="28"/>
      <c r="AE933" s="28"/>
      <c r="AF933" s="28"/>
      <c r="AG933" s="28"/>
      <c r="AH933" s="28"/>
      <c r="AI933" s="28"/>
      <c r="AJ933" s="28"/>
      <c r="AK933" s="28"/>
      <c r="AL933" s="28"/>
      <c r="AM933" s="28"/>
      <c r="AN933" s="28"/>
      <c r="AO933" s="28"/>
      <c r="AP933" s="28"/>
      <c r="AQ933" s="28"/>
      <c r="AR933" s="28"/>
      <c r="AS933" s="28"/>
      <c r="AT933" s="28"/>
      <c r="AW933" s="37">
        <v>37778.458333333336</v>
      </c>
      <c r="AX933">
        <v>20</v>
      </c>
      <c r="AY933">
        <v>6</v>
      </c>
      <c r="AZ933">
        <v>55</v>
      </c>
      <c r="BA933">
        <v>1</v>
      </c>
    </row>
    <row r="934" spans="15:53" hidden="1">
      <c r="O934" s="28"/>
      <c r="P934" s="28"/>
      <c r="Q934" s="28"/>
      <c r="R934" s="28"/>
      <c r="S934" s="28"/>
      <c r="T934" s="28"/>
      <c r="U934" s="28"/>
      <c r="V934" s="28"/>
      <c r="W934" s="28"/>
      <c r="X934" s="28"/>
      <c r="Y934" s="28"/>
      <c r="Z934" s="28"/>
      <c r="AA934" s="28"/>
      <c r="AB934" s="28"/>
      <c r="AC934" s="28"/>
      <c r="AD934" s="28"/>
      <c r="AE934" s="28"/>
      <c r="AF934" s="28"/>
      <c r="AG934" s="28"/>
      <c r="AH934" s="28"/>
      <c r="AI934" s="28"/>
      <c r="AJ934" s="28"/>
      <c r="AK934" s="28"/>
      <c r="AL934" s="28"/>
      <c r="AM934" s="28"/>
      <c r="AN934" s="28"/>
      <c r="AO934" s="28"/>
      <c r="AP934" s="28"/>
      <c r="AQ934" s="28"/>
      <c r="AR934" s="28"/>
      <c r="AS934" s="28"/>
      <c r="AT934" s="28"/>
      <c r="AW934" s="37">
        <v>37809.916666666664</v>
      </c>
      <c r="AX934">
        <v>20</v>
      </c>
      <c r="AY934">
        <v>6</v>
      </c>
      <c r="AZ934">
        <v>56</v>
      </c>
      <c r="BA934">
        <v>9</v>
      </c>
    </row>
    <row r="935" spans="15:53" hidden="1">
      <c r="O935" s="28"/>
      <c r="P935" s="28"/>
      <c r="Q935" s="28"/>
      <c r="R935" s="28"/>
      <c r="S935" s="28"/>
      <c r="T935" s="28"/>
      <c r="U935" s="28"/>
      <c r="V935" s="28"/>
      <c r="W935" s="28"/>
      <c r="X935" s="28"/>
      <c r="Y935" s="28"/>
      <c r="Z935" s="28"/>
      <c r="AA935" s="28"/>
      <c r="AB935" s="28"/>
      <c r="AC935" s="28"/>
      <c r="AD935" s="28"/>
      <c r="AE935" s="28"/>
      <c r="AF935" s="28"/>
      <c r="AG935" s="28"/>
      <c r="AH935" s="28"/>
      <c r="AI935" s="28"/>
      <c r="AJ935" s="28"/>
      <c r="AK935" s="28"/>
      <c r="AL935" s="28"/>
      <c r="AM935" s="28"/>
      <c r="AN935" s="28"/>
      <c r="AO935" s="28"/>
      <c r="AP935" s="28"/>
      <c r="AQ935" s="28"/>
      <c r="AR935" s="28"/>
      <c r="AS935" s="28"/>
      <c r="AT935" s="28"/>
      <c r="AW935" s="37">
        <v>37841.291666666664</v>
      </c>
      <c r="AX935">
        <v>20</v>
      </c>
      <c r="AY935">
        <v>6</v>
      </c>
      <c r="AZ935">
        <v>57</v>
      </c>
      <c r="BA935">
        <v>8</v>
      </c>
    </row>
    <row r="936" spans="15:53" hidden="1">
      <c r="O936" s="28"/>
      <c r="P936" s="28"/>
      <c r="Q936" s="28"/>
      <c r="R936" s="28"/>
      <c r="S936" s="28"/>
      <c r="T936" s="28"/>
      <c r="U936" s="28"/>
      <c r="V936" s="28"/>
      <c r="W936" s="28"/>
      <c r="X936" s="28"/>
      <c r="Y936" s="28"/>
      <c r="Z936" s="28"/>
      <c r="AA936" s="28"/>
      <c r="AB936" s="28"/>
      <c r="AC936" s="28"/>
      <c r="AD936" s="28"/>
      <c r="AE936" s="28"/>
      <c r="AF936" s="28"/>
      <c r="AG936" s="28"/>
      <c r="AH936" s="28"/>
      <c r="AI936" s="28"/>
      <c r="AJ936" s="28"/>
      <c r="AK936" s="28"/>
      <c r="AL936" s="28"/>
      <c r="AM936" s="28"/>
      <c r="AN936" s="28"/>
      <c r="AO936" s="28"/>
      <c r="AP936" s="28"/>
      <c r="AQ936" s="28"/>
      <c r="AR936" s="28"/>
      <c r="AS936" s="28"/>
      <c r="AT936" s="28"/>
      <c r="AW936" s="37">
        <v>37872.416666666664</v>
      </c>
      <c r="AX936">
        <v>20</v>
      </c>
      <c r="AY936">
        <v>6</v>
      </c>
      <c r="AZ936">
        <v>58</v>
      </c>
      <c r="BA936">
        <v>7</v>
      </c>
    </row>
    <row r="937" spans="15:53" hidden="1">
      <c r="O937" s="28"/>
      <c r="P937" s="28"/>
      <c r="Q937" s="28"/>
      <c r="R937" s="28"/>
      <c r="S937" s="28"/>
      <c r="T937" s="28"/>
      <c r="U937" s="28"/>
      <c r="V937" s="28"/>
      <c r="W937" s="28"/>
      <c r="X937" s="28"/>
      <c r="Y937" s="28"/>
      <c r="Z937" s="28"/>
      <c r="AA937" s="28"/>
      <c r="AB937" s="28"/>
      <c r="AC937" s="28"/>
      <c r="AD937" s="28"/>
      <c r="AE937" s="28"/>
      <c r="AF937" s="28"/>
      <c r="AG937" s="28"/>
      <c r="AH937" s="28"/>
      <c r="AI937" s="28"/>
      <c r="AJ937" s="28"/>
      <c r="AK937" s="28"/>
      <c r="AL937" s="28"/>
      <c r="AM937" s="28"/>
      <c r="AN937" s="28"/>
      <c r="AO937" s="28"/>
      <c r="AP937" s="28"/>
      <c r="AQ937" s="28"/>
      <c r="AR937" s="28"/>
      <c r="AS937" s="28"/>
      <c r="AT937" s="28"/>
      <c r="AW937" s="37">
        <v>37903.083333333336</v>
      </c>
      <c r="AX937">
        <v>20</v>
      </c>
      <c r="AY937">
        <v>6</v>
      </c>
      <c r="AZ937">
        <v>59</v>
      </c>
      <c r="BA937">
        <v>6</v>
      </c>
    </row>
    <row r="938" spans="15:53" hidden="1">
      <c r="O938" s="28"/>
      <c r="P938" s="28"/>
      <c r="Q938" s="28"/>
      <c r="R938" s="28"/>
      <c r="S938" s="28"/>
      <c r="T938" s="28"/>
      <c r="U938" s="28"/>
      <c r="V938" s="28"/>
      <c r="W938" s="28"/>
      <c r="X938" s="28"/>
      <c r="Y938" s="28"/>
      <c r="Z938" s="28"/>
      <c r="AA938" s="28"/>
      <c r="AB938" s="28"/>
      <c r="AC938" s="28"/>
      <c r="AD938" s="28"/>
      <c r="AE938" s="28"/>
      <c r="AF938" s="28"/>
      <c r="AG938" s="28"/>
      <c r="AH938" s="28"/>
      <c r="AI938" s="28"/>
      <c r="AJ938" s="28"/>
      <c r="AK938" s="28"/>
      <c r="AL938" s="28"/>
      <c r="AM938" s="28"/>
      <c r="AN938" s="28"/>
      <c r="AO938" s="28"/>
      <c r="AP938" s="28"/>
      <c r="AQ938" s="28"/>
      <c r="AR938" s="28"/>
      <c r="AS938" s="28"/>
      <c r="AT938" s="28"/>
      <c r="AW938" s="37">
        <v>37933.208333333336</v>
      </c>
      <c r="AX938">
        <v>20</v>
      </c>
      <c r="AY938">
        <v>6</v>
      </c>
      <c r="AZ938">
        <v>60</v>
      </c>
      <c r="BA938">
        <v>5</v>
      </c>
    </row>
    <row r="939" spans="15:53" hidden="1">
      <c r="O939" s="28"/>
      <c r="P939" s="28"/>
      <c r="Q939" s="28"/>
      <c r="R939" s="28"/>
      <c r="S939" s="28"/>
      <c r="T939" s="28"/>
      <c r="U939" s="28"/>
      <c r="V939" s="28"/>
      <c r="W939" s="28"/>
      <c r="X939" s="28"/>
      <c r="Y939" s="28"/>
      <c r="Z939" s="28"/>
      <c r="AA939" s="28"/>
      <c r="AB939" s="28"/>
      <c r="AC939" s="28"/>
      <c r="AD939" s="28"/>
      <c r="AE939" s="28"/>
      <c r="AF939" s="28"/>
      <c r="AG939" s="28"/>
      <c r="AH939" s="28"/>
      <c r="AI939" s="28"/>
      <c r="AJ939" s="28"/>
      <c r="AK939" s="28"/>
      <c r="AL939" s="28"/>
      <c r="AM939" s="28"/>
      <c r="AN939" s="28"/>
      <c r="AO939" s="28"/>
      <c r="AP939" s="28"/>
      <c r="AQ939" s="28"/>
      <c r="AR939" s="28"/>
      <c r="AS939" s="28"/>
      <c r="AT939" s="28"/>
      <c r="AW939" s="37">
        <v>37962.916666666664</v>
      </c>
      <c r="AX939">
        <v>20</v>
      </c>
      <c r="AY939">
        <v>6</v>
      </c>
      <c r="AZ939">
        <v>1</v>
      </c>
      <c r="BA939">
        <v>4</v>
      </c>
    </row>
    <row r="940" spans="15:53" hidden="1">
      <c r="O940" s="28"/>
      <c r="P940" s="28"/>
      <c r="Q940" s="28"/>
      <c r="R940" s="28"/>
      <c r="S940" s="28"/>
      <c r="T940" s="28"/>
      <c r="U940" s="28"/>
      <c r="V940" s="28"/>
      <c r="W940" s="28"/>
      <c r="X940" s="28"/>
      <c r="Y940" s="28"/>
      <c r="Z940" s="28"/>
      <c r="AA940" s="28"/>
      <c r="AB940" s="28"/>
      <c r="AC940" s="28"/>
      <c r="AD940" s="28"/>
      <c r="AE940" s="28"/>
      <c r="AF940" s="28"/>
      <c r="AG940" s="28"/>
      <c r="AH940" s="28"/>
      <c r="AI940" s="28"/>
      <c r="AJ940" s="28"/>
      <c r="AK940" s="28"/>
      <c r="AL940" s="28"/>
      <c r="AM940" s="28"/>
      <c r="AN940" s="28"/>
      <c r="AO940" s="28"/>
      <c r="AP940" s="28"/>
      <c r="AQ940" s="28"/>
      <c r="AR940" s="28"/>
      <c r="AS940" s="28"/>
      <c r="AT940" s="28"/>
      <c r="AW940" s="37">
        <v>37992.375</v>
      </c>
      <c r="AX940">
        <v>20</v>
      </c>
      <c r="AY940">
        <v>6</v>
      </c>
      <c r="AZ940">
        <v>2</v>
      </c>
      <c r="BA940">
        <v>3</v>
      </c>
    </row>
    <row r="941" spans="15:53" hidden="1">
      <c r="O941" s="28"/>
      <c r="P941" s="28"/>
      <c r="Q941" s="28"/>
      <c r="R941" s="28"/>
      <c r="S941" s="28"/>
      <c r="T941" s="28"/>
      <c r="U941" s="28"/>
      <c r="V941" s="28"/>
      <c r="W941" s="28"/>
      <c r="X941" s="28"/>
      <c r="Y941" s="28"/>
      <c r="Z941" s="28"/>
      <c r="AA941" s="28"/>
      <c r="AB941" s="28"/>
      <c r="AC941" s="28"/>
      <c r="AD941" s="28"/>
      <c r="AE941" s="28"/>
      <c r="AF941" s="28"/>
      <c r="AG941" s="28"/>
      <c r="AH941" s="28"/>
      <c r="AI941" s="28"/>
      <c r="AJ941" s="28"/>
      <c r="AK941" s="28"/>
      <c r="AL941" s="28"/>
      <c r="AM941" s="28"/>
      <c r="AN941" s="28"/>
      <c r="AO941" s="28"/>
      <c r="AP941" s="28"/>
      <c r="AQ941" s="28"/>
      <c r="AR941" s="28"/>
      <c r="AS941" s="28"/>
      <c r="AT941" s="28"/>
      <c r="AW941" s="37">
        <v>38021.875</v>
      </c>
      <c r="AX941">
        <v>21</v>
      </c>
      <c r="AY941">
        <v>5</v>
      </c>
      <c r="AZ941">
        <v>3</v>
      </c>
      <c r="BA941">
        <v>2</v>
      </c>
    </row>
    <row r="942" spans="15:53" hidden="1">
      <c r="O942" s="28"/>
      <c r="P942" s="28"/>
      <c r="Q942" s="28"/>
      <c r="R942" s="28"/>
      <c r="S942" s="28"/>
      <c r="T942" s="28"/>
      <c r="U942" s="28"/>
      <c r="V942" s="28"/>
      <c r="W942" s="28"/>
      <c r="X942" s="28"/>
      <c r="Y942" s="28"/>
      <c r="Z942" s="28"/>
      <c r="AA942" s="28"/>
      <c r="AB942" s="28"/>
      <c r="AC942" s="28"/>
      <c r="AD942" s="28"/>
      <c r="AE942" s="28"/>
      <c r="AF942" s="28"/>
      <c r="AG942" s="28"/>
      <c r="AH942" s="28"/>
      <c r="AI942" s="28"/>
      <c r="AJ942" s="28"/>
      <c r="AK942" s="28"/>
      <c r="AL942" s="28"/>
      <c r="AM942" s="28"/>
      <c r="AN942" s="28"/>
      <c r="AO942" s="28"/>
      <c r="AP942" s="28"/>
      <c r="AQ942" s="28"/>
      <c r="AR942" s="28"/>
      <c r="AS942" s="28"/>
      <c r="AT942" s="28"/>
      <c r="AW942" s="37">
        <v>38051.625</v>
      </c>
      <c r="AX942">
        <v>21</v>
      </c>
      <c r="AY942">
        <v>5</v>
      </c>
      <c r="AZ942">
        <v>4</v>
      </c>
      <c r="BA942">
        <v>1</v>
      </c>
    </row>
    <row r="943" spans="15:53" hidden="1">
      <c r="O943" s="28"/>
      <c r="P943" s="28"/>
      <c r="Q943" s="28"/>
      <c r="R943" s="28"/>
      <c r="S943" s="28"/>
      <c r="T943" s="28"/>
      <c r="U943" s="28"/>
      <c r="V943" s="28"/>
      <c r="W943" s="28"/>
      <c r="X943" s="28"/>
      <c r="Y943" s="28"/>
      <c r="Z943" s="28"/>
      <c r="AA943" s="28"/>
      <c r="AB943" s="28"/>
      <c r="AC943" s="28"/>
      <c r="AD943" s="28"/>
      <c r="AE943" s="28"/>
      <c r="AF943" s="28"/>
      <c r="AG943" s="28"/>
      <c r="AH943" s="28"/>
      <c r="AI943" s="28"/>
      <c r="AJ943" s="28"/>
      <c r="AK943" s="28"/>
      <c r="AL943" s="28"/>
      <c r="AM943" s="28"/>
      <c r="AN943" s="28"/>
      <c r="AO943" s="28"/>
      <c r="AP943" s="28"/>
      <c r="AQ943" s="28"/>
      <c r="AR943" s="28"/>
      <c r="AS943" s="28"/>
      <c r="AT943" s="28"/>
      <c r="AW943" s="37">
        <v>38081.833333333336</v>
      </c>
      <c r="AX943">
        <v>21</v>
      </c>
      <c r="AY943">
        <v>5</v>
      </c>
      <c r="AZ943">
        <v>5</v>
      </c>
      <c r="BA943">
        <v>9</v>
      </c>
    </row>
    <row r="944" spans="15:53" hidden="1">
      <c r="O944" s="28"/>
      <c r="P944" s="28"/>
      <c r="Q944" s="28"/>
      <c r="R944" s="28"/>
      <c r="S944" s="28"/>
      <c r="T944" s="28"/>
      <c r="U944" s="28"/>
      <c r="V944" s="28"/>
      <c r="W944" s="28"/>
      <c r="X944" s="28"/>
      <c r="Y944" s="28"/>
      <c r="Z944" s="28"/>
      <c r="AA944" s="28"/>
      <c r="AB944" s="28"/>
      <c r="AC944" s="28"/>
      <c r="AD944" s="28"/>
      <c r="AE944" s="28"/>
      <c r="AF944" s="28"/>
      <c r="AG944" s="28"/>
      <c r="AH944" s="28"/>
      <c r="AI944" s="28"/>
      <c r="AJ944" s="28"/>
      <c r="AK944" s="28"/>
      <c r="AL944" s="28"/>
      <c r="AM944" s="28"/>
      <c r="AN944" s="28"/>
      <c r="AO944" s="28"/>
      <c r="AP944" s="28"/>
      <c r="AQ944" s="28"/>
      <c r="AR944" s="28"/>
      <c r="AS944" s="28"/>
      <c r="AT944" s="28"/>
      <c r="AW944" s="37">
        <v>38112.541666666664</v>
      </c>
      <c r="AX944">
        <v>21</v>
      </c>
      <c r="AY944">
        <v>5</v>
      </c>
      <c r="AZ944">
        <v>6</v>
      </c>
      <c r="BA944">
        <v>8</v>
      </c>
    </row>
    <row r="945" spans="15:53" hidden="1">
      <c r="O945" s="28"/>
      <c r="P945" s="28"/>
      <c r="Q945" s="28"/>
      <c r="R945" s="28"/>
      <c r="S945" s="28"/>
      <c r="T945" s="28"/>
      <c r="U945" s="28"/>
      <c r="V945" s="28"/>
      <c r="W945" s="28"/>
      <c r="X945" s="28"/>
      <c r="Y945" s="28"/>
      <c r="Z945" s="28"/>
      <c r="AA945" s="28"/>
      <c r="AB945" s="28"/>
      <c r="AC945" s="28"/>
      <c r="AD945" s="28"/>
      <c r="AE945" s="28"/>
      <c r="AF945" s="28"/>
      <c r="AG945" s="28"/>
      <c r="AH945" s="28"/>
      <c r="AI945" s="28"/>
      <c r="AJ945" s="28"/>
      <c r="AK945" s="28"/>
      <c r="AL945" s="28"/>
      <c r="AM945" s="28"/>
      <c r="AN945" s="28"/>
      <c r="AO945" s="28"/>
      <c r="AP945" s="28"/>
      <c r="AQ945" s="28"/>
      <c r="AR945" s="28"/>
      <c r="AS945" s="28"/>
      <c r="AT945" s="28"/>
      <c r="AW945" s="37">
        <v>38143.708333333336</v>
      </c>
      <c r="AX945">
        <v>21</v>
      </c>
      <c r="AY945">
        <v>5</v>
      </c>
      <c r="AZ945">
        <v>7</v>
      </c>
      <c r="BA945">
        <v>7</v>
      </c>
    </row>
    <row r="946" spans="15:53" hidden="1">
      <c r="O946" s="28"/>
      <c r="P946" s="28"/>
      <c r="Q946" s="28"/>
      <c r="R946" s="28"/>
      <c r="S946" s="28"/>
      <c r="T946" s="28"/>
      <c r="U946" s="28"/>
      <c r="V946" s="28"/>
      <c r="W946" s="28"/>
      <c r="X946" s="28"/>
      <c r="Y946" s="28"/>
      <c r="Z946" s="28"/>
      <c r="AA946" s="28"/>
      <c r="AB946" s="28"/>
      <c r="AC946" s="28"/>
      <c r="AD946" s="28"/>
      <c r="AE946" s="28"/>
      <c r="AF946" s="28"/>
      <c r="AG946" s="28"/>
      <c r="AH946" s="28"/>
      <c r="AI946" s="28"/>
      <c r="AJ946" s="28"/>
      <c r="AK946" s="28"/>
      <c r="AL946" s="28"/>
      <c r="AM946" s="28"/>
      <c r="AN946" s="28"/>
      <c r="AO946" s="28"/>
      <c r="AP946" s="28"/>
      <c r="AQ946" s="28"/>
      <c r="AR946" s="28"/>
      <c r="AS946" s="28"/>
      <c r="AT946" s="28"/>
      <c r="AW946" s="37">
        <v>38175.166666666664</v>
      </c>
      <c r="AX946">
        <v>21</v>
      </c>
      <c r="AY946">
        <v>5</v>
      </c>
      <c r="AZ946">
        <v>8</v>
      </c>
      <c r="BA946">
        <v>6</v>
      </c>
    </row>
    <row r="947" spans="15:53" hidden="1">
      <c r="O947" s="28"/>
      <c r="P947" s="28"/>
      <c r="Q947" s="28"/>
      <c r="R947" s="28"/>
      <c r="S947" s="28"/>
      <c r="T947" s="28"/>
      <c r="U947" s="28"/>
      <c r="V947" s="28"/>
      <c r="W947" s="28"/>
      <c r="X947" s="28"/>
      <c r="Y947" s="28"/>
      <c r="Z947" s="28"/>
      <c r="AA947" s="28"/>
      <c r="AB947" s="28"/>
      <c r="AC947" s="28"/>
      <c r="AD947" s="28"/>
      <c r="AE947" s="28"/>
      <c r="AF947" s="28"/>
      <c r="AG947" s="28"/>
      <c r="AH947" s="28"/>
      <c r="AI947" s="28"/>
      <c r="AJ947" s="28"/>
      <c r="AK947" s="28"/>
      <c r="AL947" s="28"/>
      <c r="AM947" s="28"/>
      <c r="AN947" s="28"/>
      <c r="AO947" s="28"/>
      <c r="AP947" s="28"/>
      <c r="AQ947" s="28"/>
      <c r="AR947" s="28"/>
      <c r="AS947" s="28"/>
      <c r="AT947" s="28"/>
      <c r="AW947" s="37">
        <v>38206.541666666664</v>
      </c>
      <c r="AX947">
        <v>21</v>
      </c>
      <c r="AY947">
        <v>5</v>
      </c>
      <c r="AZ947">
        <v>9</v>
      </c>
      <c r="BA947">
        <v>5</v>
      </c>
    </row>
    <row r="948" spans="15:53" hidden="1">
      <c r="O948" s="28"/>
      <c r="P948" s="28"/>
      <c r="Q948" s="28"/>
      <c r="R948" s="28"/>
      <c r="S948" s="28"/>
      <c r="T948" s="28"/>
      <c r="U948" s="28"/>
      <c r="V948" s="28"/>
      <c r="W948" s="28"/>
      <c r="X948" s="28"/>
      <c r="Y948" s="28"/>
      <c r="Z948" s="28"/>
      <c r="AA948" s="28"/>
      <c r="AB948" s="28"/>
      <c r="AC948" s="28"/>
      <c r="AD948" s="28"/>
      <c r="AE948" s="28"/>
      <c r="AF948" s="28"/>
      <c r="AG948" s="28"/>
      <c r="AH948" s="28"/>
      <c r="AI948" s="28"/>
      <c r="AJ948" s="28"/>
      <c r="AK948" s="28"/>
      <c r="AL948" s="28"/>
      <c r="AM948" s="28"/>
      <c r="AN948" s="28"/>
      <c r="AO948" s="28"/>
      <c r="AP948" s="28"/>
      <c r="AQ948" s="28"/>
      <c r="AR948" s="28"/>
      <c r="AS948" s="28"/>
      <c r="AT948" s="28"/>
      <c r="AW948" s="37">
        <v>38237.666666666664</v>
      </c>
      <c r="AX948">
        <v>21</v>
      </c>
      <c r="AY948">
        <v>5</v>
      </c>
      <c r="AZ948">
        <v>10</v>
      </c>
      <c r="BA948">
        <v>4</v>
      </c>
    </row>
    <row r="949" spans="15:53" hidden="1">
      <c r="O949" s="28"/>
      <c r="P949" s="28"/>
      <c r="Q949" s="28"/>
      <c r="R949" s="28"/>
      <c r="S949" s="28"/>
      <c r="T949" s="28"/>
      <c r="U949" s="28"/>
      <c r="V949" s="28"/>
      <c r="W949" s="28"/>
      <c r="X949" s="28"/>
      <c r="Y949" s="28"/>
      <c r="Z949" s="28"/>
      <c r="AA949" s="28"/>
      <c r="AB949" s="28"/>
      <c r="AC949" s="28"/>
      <c r="AD949" s="28"/>
      <c r="AE949" s="28"/>
      <c r="AF949" s="28"/>
      <c r="AG949" s="28"/>
      <c r="AH949" s="28"/>
      <c r="AI949" s="28"/>
      <c r="AJ949" s="28"/>
      <c r="AK949" s="28"/>
      <c r="AL949" s="28"/>
      <c r="AM949" s="28"/>
      <c r="AN949" s="28"/>
      <c r="AO949" s="28"/>
      <c r="AP949" s="28"/>
      <c r="AQ949" s="28"/>
      <c r="AR949" s="28"/>
      <c r="AS949" s="28"/>
      <c r="AT949" s="28"/>
      <c r="AW949" s="37">
        <v>38268.333333333336</v>
      </c>
      <c r="AX949">
        <v>21</v>
      </c>
      <c r="AY949">
        <v>5</v>
      </c>
      <c r="AZ949">
        <v>11</v>
      </c>
      <c r="BA949">
        <v>3</v>
      </c>
    </row>
    <row r="950" spans="15:53" hidden="1">
      <c r="O950" s="28"/>
      <c r="P950" s="28"/>
      <c r="Q950" s="28"/>
      <c r="R950" s="28"/>
      <c r="S950" s="28"/>
      <c r="T950" s="28"/>
      <c r="U950" s="28"/>
      <c r="V950" s="28"/>
      <c r="W950" s="28"/>
      <c r="X950" s="28"/>
      <c r="Y950" s="28"/>
      <c r="Z950" s="28"/>
      <c r="AA950" s="28"/>
      <c r="AB950" s="28"/>
      <c r="AC950" s="28"/>
      <c r="AD950" s="28"/>
      <c r="AE950" s="28"/>
      <c r="AF950" s="28"/>
      <c r="AG950" s="28"/>
      <c r="AH950" s="28"/>
      <c r="AI950" s="28"/>
      <c r="AJ950" s="28"/>
      <c r="AK950" s="28"/>
      <c r="AL950" s="28"/>
      <c r="AM950" s="28"/>
      <c r="AN950" s="28"/>
      <c r="AO950" s="28"/>
      <c r="AP950" s="28"/>
      <c r="AQ950" s="28"/>
      <c r="AR950" s="28"/>
      <c r="AS950" s="28"/>
      <c r="AT950" s="28"/>
      <c r="AW950" s="37">
        <v>38298.458333333336</v>
      </c>
      <c r="AX950">
        <v>21</v>
      </c>
      <c r="AY950">
        <v>5</v>
      </c>
      <c r="AZ950">
        <v>12</v>
      </c>
      <c r="BA950">
        <v>2</v>
      </c>
    </row>
    <row r="951" spans="15:53" hidden="1">
      <c r="O951" s="28"/>
      <c r="P951" s="28"/>
      <c r="Q951" s="28"/>
      <c r="R951" s="28"/>
      <c r="S951" s="28"/>
      <c r="T951" s="28"/>
      <c r="U951" s="28"/>
      <c r="V951" s="28"/>
      <c r="W951" s="28"/>
      <c r="X951" s="28"/>
      <c r="Y951" s="28"/>
      <c r="Z951" s="28"/>
      <c r="AA951" s="28"/>
      <c r="AB951" s="28"/>
      <c r="AC951" s="28"/>
      <c r="AD951" s="28"/>
      <c r="AE951" s="28"/>
      <c r="AF951" s="28"/>
      <c r="AG951" s="28"/>
      <c r="AH951" s="28"/>
      <c r="AI951" s="28"/>
      <c r="AJ951" s="28"/>
      <c r="AK951" s="28"/>
      <c r="AL951" s="28"/>
      <c r="AM951" s="28"/>
      <c r="AN951" s="28"/>
      <c r="AO951" s="28"/>
      <c r="AP951" s="28"/>
      <c r="AQ951" s="28"/>
      <c r="AR951" s="28"/>
      <c r="AS951" s="28"/>
      <c r="AT951" s="28"/>
      <c r="AW951" s="37">
        <v>38328.166666666664</v>
      </c>
      <c r="AX951">
        <v>21</v>
      </c>
      <c r="AY951">
        <v>5</v>
      </c>
      <c r="AZ951">
        <v>13</v>
      </c>
      <c r="BA951">
        <v>1</v>
      </c>
    </row>
    <row r="952" spans="15:53" hidden="1">
      <c r="O952" s="28"/>
      <c r="P952" s="28"/>
      <c r="Q952" s="28"/>
      <c r="R952" s="28"/>
      <c r="S952" s="28"/>
      <c r="T952" s="28"/>
      <c r="U952" s="28"/>
      <c r="V952" s="28"/>
      <c r="W952" s="28"/>
      <c r="X952" s="28"/>
      <c r="Y952" s="28"/>
      <c r="Z952" s="28"/>
      <c r="AA952" s="28"/>
      <c r="AB952" s="28"/>
      <c r="AC952" s="28"/>
      <c r="AD952" s="28"/>
      <c r="AE952" s="28"/>
      <c r="AF952" s="28"/>
      <c r="AG952" s="28"/>
      <c r="AH952" s="28"/>
      <c r="AI952" s="28"/>
      <c r="AJ952" s="28"/>
      <c r="AK952" s="28"/>
      <c r="AL952" s="28"/>
      <c r="AM952" s="28"/>
      <c r="AN952" s="28"/>
      <c r="AO952" s="28"/>
      <c r="AP952" s="28"/>
      <c r="AQ952" s="28"/>
      <c r="AR952" s="28"/>
      <c r="AS952" s="28"/>
      <c r="AT952" s="28"/>
      <c r="AW952" s="37">
        <v>38357.625</v>
      </c>
      <c r="AX952">
        <v>21</v>
      </c>
      <c r="AY952">
        <v>5</v>
      </c>
      <c r="AZ952">
        <v>14</v>
      </c>
      <c r="BA952">
        <v>9</v>
      </c>
    </row>
    <row r="953" spans="15:53" hidden="1">
      <c r="O953" s="28"/>
      <c r="P953" s="28"/>
      <c r="Q953" s="28"/>
      <c r="R953" s="28"/>
      <c r="S953" s="28"/>
      <c r="T953" s="28"/>
      <c r="U953" s="28"/>
      <c r="V953" s="28"/>
      <c r="W953" s="28"/>
      <c r="X953" s="28"/>
      <c r="Y953" s="28"/>
      <c r="Z953" s="28"/>
      <c r="AA953" s="28"/>
      <c r="AB953" s="28"/>
      <c r="AC953" s="28"/>
      <c r="AD953" s="28"/>
      <c r="AE953" s="28"/>
      <c r="AF953" s="28"/>
      <c r="AG953" s="28"/>
      <c r="AH953" s="28"/>
      <c r="AI953" s="28"/>
      <c r="AJ953" s="28"/>
      <c r="AK953" s="28"/>
      <c r="AL953" s="28"/>
      <c r="AM953" s="28"/>
      <c r="AN953" s="28"/>
      <c r="AO953" s="28"/>
      <c r="AP953" s="28"/>
      <c r="AQ953" s="28"/>
      <c r="AR953" s="28"/>
      <c r="AS953" s="28"/>
      <c r="AT953" s="28"/>
      <c r="AW953" s="37">
        <v>38387.125</v>
      </c>
      <c r="AX953">
        <v>22</v>
      </c>
      <c r="AY953">
        <v>4</v>
      </c>
      <c r="AZ953">
        <v>15</v>
      </c>
      <c r="BA953">
        <v>8</v>
      </c>
    </row>
    <row r="954" spans="15:53" hidden="1">
      <c r="O954" s="28"/>
      <c r="P954" s="28"/>
      <c r="Q954" s="28"/>
      <c r="R954" s="28"/>
      <c r="S954" s="28"/>
      <c r="T954" s="28"/>
      <c r="U954" s="28"/>
      <c r="V954" s="28"/>
      <c r="W954" s="28"/>
      <c r="X954" s="28"/>
      <c r="Y954" s="28"/>
      <c r="Z954" s="28"/>
      <c r="AA954" s="28"/>
      <c r="AB954" s="28"/>
      <c r="AC954" s="28"/>
      <c r="AD954" s="28"/>
      <c r="AE954" s="28"/>
      <c r="AF954" s="28"/>
      <c r="AG954" s="28"/>
      <c r="AH954" s="28"/>
      <c r="AI954" s="28"/>
      <c r="AJ954" s="28"/>
      <c r="AK954" s="28"/>
      <c r="AL954" s="28"/>
      <c r="AM954" s="28"/>
      <c r="AN954" s="28"/>
      <c r="AO954" s="28"/>
      <c r="AP954" s="28"/>
      <c r="AQ954" s="28"/>
      <c r="AR954" s="28"/>
      <c r="AS954" s="28"/>
      <c r="AT954" s="28"/>
      <c r="AW954" s="37">
        <v>38416.875</v>
      </c>
      <c r="AX954">
        <v>22</v>
      </c>
      <c r="AY954">
        <v>4</v>
      </c>
      <c r="AZ954">
        <v>16</v>
      </c>
      <c r="BA954">
        <v>7</v>
      </c>
    </row>
    <row r="955" spans="15:53" hidden="1">
      <c r="O955" s="28"/>
      <c r="P955" s="28"/>
      <c r="Q955" s="28"/>
      <c r="R955" s="28"/>
      <c r="S955" s="28"/>
      <c r="T955" s="28"/>
      <c r="U955" s="28"/>
      <c r="V955" s="28"/>
      <c r="W955" s="28"/>
      <c r="X955" s="28"/>
      <c r="Y955" s="28"/>
      <c r="Z955" s="28"/>
      <c r="AA955" s="28"/>
      <c r="AB955" s="28"/>
      <c r="AC955" s="28"/>
      <c r="AD955" s="28"/>
      <c r="AE955" s="28"/>
      <c r="AF955" s="28"/>
      <c r="AG955" s="28"/>
      <c r="AH955" s="28"/>
      <c r="AI955" s="28"/>
      <c r="AJ955" s="28"/>
      <c r="AK955" s="28"/>
      <c r="AL955" s="28"/>
      <c r="AM955" s="28"/>
      <c r="AN955" s="28"/>
      <c r="AO955" s="28"/>
      <c r="AP955" s="28"/>
      <c r="AQ955" s="28"/>
      <c r="AR955" s="28"/>
      <c r="AS955" s="28"/>
      <c r="AT955" s="28"/>
      <c r="AW955" s="37">
        <v>38447.083333333336</v>
      </c>
      <c r="AX955">
        <v>22</v>
      </c>
      <c r="AY955">
        <v>4</v>
      </c>
      <c r="AZ955">
        <v>17</v>
      </c>
      <c r="BA955">
        <v>6</v>
      </c>
    </row>
    <row r="956" spans="15:53" hidden="1">
      <c r="O956" s="28"/>
      <c r="P956" s="28"/>
      <c r="Q956" s="28"/>
      <c r="R956" s="28"/>
      <c r="S956" s="28"/>
      <c r="T956" s="28"/>
      <c r="U956" s="28"/>
      <c r="V956" s="28"/>
      <c r="W956" s="28"/>
      <c r="X956" s="28"/>
      <c r="Y956" s="28"/>
      <c r="Z956" s="28"/>
      <c r="AA956" s="28"/>
      <c r="AB956" s="28"/>
      <c r="AC956" s="28"/>
      <c r="AD956" s="28"/>
      <c r="AE956" s="28"/>
      <c r="AF956" s="28"/>
      <c r="AG956" s="28"/>
      <c r="AH956" s="28"/>
      <c r="AI956" s="28"/>
      <c r="AJ956" s="28"/>
      <c r="AK956" s="28"/>
      <c r="AL956" s="28"/>
      <c r="AM956" s="28"/>
      <c r="AN956" s="28"/>
      <c r="AO956" s="28"/>
      <c r="AP956" s="28"/>
      <c r="AQ956" s="28"/>
      <c r="AR956" s="28"/>
      <c r="AS956" s="28"/>
      <c r="AT956" s="28"/>
      <c r="AW956" s="37">
        <v>38477.791666666664</v>
      </c>
      <c r="AX956">
        <v>22</v>
      </c>
      <c r="AY956">
        <v>4</v>
      </c>
      <c r="AZ956">
        <v>18</v>
      </c>
      <c r="BA956">
        <v>5</v>
      </c>
    </row>
    <row r="957" spans="15:53" hidden="1">
      <c r="O957" s="28"/>
      <c r="P957" s="28"/>
      <c r="Q957" s="28"/>
      <c r="R957" s="28"/>
      <c r="S957" s="28"/>
      <c r="T957" s="28"/>
      <c r="U957" s="28"/>
      <c r="V957" s="28"/>
      <c r="W957" s="28"/>
      <c r="X957" s="28"/>
      <c r="Y957" s="28"/>
      <c r="Z957" s="28"/>
      <c r="AA957" s="28"/>
      <c r="AB957" s="28"/>
      <c r="AC957" s="28"/>
      <c r="AD957" s="28"/>
      <c r="AE957" s="28"/>
      <c r="AF957" s="28"/>
      <c r="AG957" s="28"/>
      <c r="AH957" s="28"/>
      <c r="AI957" s="28"/>
      <c r="AJ957" s="28"/>
      <c r="AK957" s="28"/>
      <c r="AL957" s="28"/>
      <c r="AM957" s="28"/>
      <c r="AN957" s="28"/>
      <c r="AO957" s="28"/>
      <c r="AP957" s="28"/>
      <c r="AQ957" s="28"/>
      <c r="AR957" s="28"/>
      <c r="AS957" s="28"/>
      <c r="AT957" s="28"/>
      <c r="AW957" s="37">
        <v>38508.958333333336</v>
      </c>
      <c r="AX957">
        <v>22</v>
      </c>
      <c r="AY957">
        <v>4</v>
      </c>
      <c r="AZ957">
        <v>19</v>
      </c>
      <c r="BA957">
        <v>4</v>
      </c>
    </row>
    <row r="958" spans="15:53" hidden="1">
      <c r="O958" s="28"/>
      <c r="P958" s="28"/>
      <c r="Q958" s="28"/>
      <c r="R958" s="28"/>
      <c r="S958" s="28"/>
      <c r="T958" s="28"/>
      <c r="U958" s="28"/>
      <c r="V958" s="28"/>
      <c r="W958" s="28"/>
      <c r="X958" s="28"/>
      <c r="Y958" s="28"/>
      <c r="Z958" s="28"/>
      <c r="AA958" s="28"/>
      <c r="AB958" s="28"/>
      <c r="AC958" s="28"/>
      <c r="AD958" s="28"/>
      <c r="AE958" s="28"/>
      <c r="AF958" s="28"/>
      <c r="AG958" s="28"/>
      <c r="AH958" s="28"/>
      <c r="AI958" s="28"/>
      <c r="AJ958" s="28"/>
      <c r="AK958" s="28"/>
      <c r="AL958" s="28"/>
      <c r="AM958" s="28"/>
      <c r="AN958" s="28"/>
      <c r="AO958" s="28"/>
      <c r="AP958" s="28"/>
      <c r="AQ958" s="28"/>
      <c r="AR958" s="28"/>
      <c r="AS958" s="28"/>
      <c r="AT958" s="28"/>
      <c r="AW958" s="37">
        <v>38540.375</v>
      </c>
      <c r="AX958">
        <v>22</v>
      </c>
      <c r="AY958">
        <v>4</v>
      </c>
      <c r="AZ958">
        <v>20</v>
      </c>
      <c r="BA958">
        <v>3</v>
      </c>
    </row>
    <row r="959" spans="15:53" hidden="1">
      <c r="O959" s="28"/>
      <c r="P959" s="28"/>
      <c r="Q959" s="28"/>
      <c r="R959" s="28"/>
      <c r="S959" s="28"/>
      <c r="T959" s="28"/>
      <c r="U959" s="28"/>
      <c r="V959" s="28"/>
      <c r="W959" s="28"/>
      <c r="X959" s="28"/>
      <c r="Y959" s="28"/>
      <c r="Z959" s="28"/>
      <c r="AA959" s="28"/>
      <c r="AB959" s="28"/>
      <c r="AC959" s="28"/>
      <c r="AD959" s="28"/>
      <c r="AE959" s="28"/>
      <c r="AF959" s="28"/>
      <c r="AG959" s="28"/>
      <c r="AH959" s="28"/>
      <c r="AI959" s="28"/>
      <c r="AJ959" s="28"/>
      <c r="AK959" s="28"/>
      <c r="AL959" s="28"/>
      <c r="AM959" s="28"/>
      <c r="AN959" s="28"/>
      <c r="AO959" s="28"/>
      <c r="AP959" s="28"/>
      <c r="AQ959" s="28"/>
      <c r="AR959" s="28"/>
      <c r="AS959" s="28"/>
      <c r="AT959" s="28"/>
      <c r="AW959" s="37">
        <v>38571.791666666664</v>
      </c>
      <c r="AX959">
        <v>22</v>
      </c>
      <c r="AY959">
        <v>4</v>
      </c>
      <c r="AZ959">
        <v>21</v>
      </c>
      <c r="BA959">
        <v>2</v>
      </c>
    </row>
    <row r="960" spans="15:53" hidden="1">
      <c r="O960" s="28"/>
      <c r="P960" s="28"/>
      <c r="Q960" s="28"/>
      <c r="R960" s="28"/>
      <c r="S960" s="28"/>
      <c r="T960" s="28"/>
      <c r="U960" s="28"/>
      <c r="V960" s="28"/>
      <c r="W960" s="28"/>
      <c r="X960" s="28"/>
      <c r="Y960" s="28"/>
      <c r="Z960" s="28"/>
      <c r="AA960" s="28"/>
      <c r="AB960" s="28"/>
      <c r="AC960" s="28"/>
      <c r="AD960" s="28"/>
      <c r="AE960" s="28"/>
      <c r="AF960" s="28"/>
      <c r="AG960" s="28"/>
      <c r="AH960" s="28"/>
      <c r="AI960" s="28"/>
      <c r="AJ960" s="28"/>
      <c r="AK960" s="28"/>
      <c r="AL960" s="28"/>
      <c r="AM960" s="28"/>
      <c r="AN960" s="28"/>
      <c r="AO960" s="28"/>
      <c r="AP960" s="28"/>
      <c r="AQ960" s="28"/>
      <c r="AR960" s="28"/>
      <c r="AS960" s="28"/>
      <c r="AT960" s="28"/>
      <c r="AW960" s="37">
        <v>38602.916666666664</v>
      </c>
      <c r="AX960">
        <v>22</v>
      </c>
      <c r="AY960">
        <v>4</v>
      </c>
      <c r="AZ960">
        <v>22</v>
      </c>
      <c r="BA960">
        <v>1</v>
      </c>
    </row>
    <row r="961" spans="15:53" hidden="1">
      <c r="O961" s="28"/>
      <c r="P961" s="28"/>
      <c r="Q961" s="28"/>
      <c r="R961" s="28"/>
      <c r="S961" s="28"/>
      <c r="T961" s="28"/>
      <c r="U961" s="28"/>
      <c r="V961" s="28"/>
      <c r="W961" s="28"/>
      <c r="X961" s="28"/>
      <c r="Y961" s="28"/>
      <c r="Z961" s="28"/>
      <c r="AA961" s="28"/>
      <c r="AB961" s="28"/>
      <c r="AC961" s="28"/>
      <c r="AD961" s="28"/>
      <c r="AE961" s="28"/>
      <c r="AF961" s="28"/>
      <c r="AG961" s="28"/>
      <c r="AH961" s="28"/>
      <c r="AI961" s="28"/>
      <c r="AJ961" s="28"/>
      <c r="AK961" s="28"/>
      <c r="AL961" s="28"/>
      <c r="AM961" s="28"/>
      <c r="AN961" s="28"/>
      <c r="AO961" s="28"/>
      <c r="AP961" s="28"/>
      <c r="AQ961" s="28"/>
      <c r="AR961" s="28"/>
      <c r="AS961" s="28"/>
      <c r="AT961" s="28"/>
      <c r="AW961" s="37">
        <v>38633.583333333336</v>
      </c>
      <c r="AX961">
        <v>22</v>
      </c>
      <c r="AY961">
        <v>4</v>
      </c>
      <c r="AZ961">
        <v>23</v>
      </c>
      <c r="BA961">
        <v>9</v>
      </c>
    </row>
    <row r="962" spans="15:53" hidden="1">
      <c r="O962" s="28"/>
      <c r="P962" s="28"/>
      <c r="Q962" s="28"/>
      <c r="R962" s="28"/>
      <c r="S962" s="28"/>
      <c r="T962" s="28"/>
      <c r="U962" s="28"/>
      <c r="V962" s="28"/>
      <c r="W962" s="28"/>
      <c r="X962" s="28"/>
      <c r="Y962" s="28"/>
      <c r="Z962" s="28"/>
      <c r="AA962" s="28"/>
      <c r="AB962" s="28"/>
      <c r="AC962" s="28"/>
      <c r="AD962" s="28"/>
      <c r="AE962" s="28"/>
      <c r="AF962" s="28"/>
      <c r="AG962" s="28"/>
      <c r="AH962" s="28"/>
      <c r="AI962" s="28"/>
      <c r="AJ962" s="28"/>
      <c r="AK962" s="28"/>
      <c r="AL962" s="28"/>
      <c r="AM962" s="28"/>
      <c r="AN962" s="28"/>
      <c r="AO962" s="28"/>
      <c r="AP962" s="28"/>
      <c r="AQ962" s="28"/>
      <c r="AR962" s="28"/>
      <c r="AS962" s="28"/>
      <c r="AT962" s="28"/>
      <c r="AW962" s="37">
        <v>38663.708333333336</v>
      </c>
      <c r="AX962">
        <v>22</v>
      </c>
      <c r="AY962">
        <v>4</v>
      </c>
      <c r="AZ962">
        <v>24</v>
      </c>
      <c r="BA962">
        <v>8</v>
      </c>
    </row>
    <row r="963" spans="15:53" hidden="1">
      <c r="O963" s="28"/>
      <c r="P963" s="28"/>
      <c r="Q963" s="28"/>
      <c r="R963" s="28"/>
      <c r="S963" s="28"/>
      <c r="T963" s="28"/>
      <c r="U963" s="28"/>
      <c r="V963" s="28"/>
      <c r="W963" s="28"/>
      <c r="X963" s="28"/>
      <c r="Y963" s="28"/>
      <c r="Z963" s="28"/>
      <c r="AA963" s="28"/>
      <c r="AB963" s="28"/>
      <c r="AC963" s="28"/>
      <c r="AD963" s="28"/>
      <c r="AE963" s="28"/>
      <c r="AF963" s="28"/>
      <c r="AG963" s="28"/>
      <c r="AH963" s="28"/>
      <c r="AI963" s="28"/>
      <c r="AJ963" s="28"/>
      <c r="AK963" s="28"/>
      <c r="AL963" s="28"/>
      <c r="AM963" s="28"/>
      <c r="AN963" s="28"/>
      <c r="AO963" s="28"/>
      <c r="AP963" s="28"/>
      <c r="AQ963" s="28"/>
      <c r="AR963" s="28"/>
      <c r="AS963" s="28"/>
      <c r="AT963" s="28"/>
      <c r="AW963" s="37">
        <v>38693.416666666664</v>
      </c>
      <c r="AX963">
        <v>22</v>
      </c>
      <c r="AY963">
        <v>4</v>
      </c>
      <c r="AZ963">
        <v>25</v>
      </c>
      <c r="BA963">
        <v>7</v>
      </c>
    </row>
    <row r="964" spans="15:53" hidden="1">
      <c r="O964" s="28"/>
      <c r="P964" s="28"/>
      <c r="Q964" s="28"/>
      <c r="R964" s="28"/>
      <c r="S964" s="28"/>
      <c r="T964" s="28"/>
      <c r="U964" s="28"/>
      <c r="V964" s="28"/>
      <c r="W964" s="28"/>
      <c r="X964" s="28"/>
      <c r="Y964" s="28"/>
      <c r="Z964" s="28"/>
      <c r="AA964" s="28"/>
      <c r="AB964" s="28"/>
      <c r="AC964" s="28"/>
      <c r="AD964" s="28"/>
      <c r="AE964" s="28"/>
      <c r="AF964" s="28"/>
      <c r="AG964" s="28"/>
      <c r="AH964" s="28"/>
      <c r="AI964" s="28"/>
      <c r="AJ964" s="28"/>
      <c r="AK964" s="28"/>
      <c r="AL964" s="28"/>
      <c r="AM964" s="28"/>
      <c r="AN964" s="28"/>
      <c r="AO964" s="28"/>
      <c r="AP964" s="28"/>
      <c r="AQ964" s="28"/>
      <c r="AR964" s="28"/>
      <c r="AS964" s="28"/>
      <c r="AT964" s="28"/>
      <c r="AW964" s="37">
        <v>38722.875</v>
      </c>
      <c r="AX964">
        <v>22</v>
      </c>
      <c r="AY964">
        <v>4</v>
      </c>
      <c r="AZ964">
        <v>26</v>
      </c>
      <c r="BA964">
        <v>6</v>
      </c>
    </row>
    <row r="965" spans="15:53" hidden="1">
      <c r="O965" s="28"/>
      <c r="P965" s="28"/>
      <c r="Q965" s="28"/>
      <c r="R965" s="28"/>
      <c r="S965" s="28"/>
      <c r="T965" s="28"/>
      <c r="U965" s="28"/>
      <c r="V965" s="28"/>
      <c r="W965" s="28"/>
      <c r="X965" s="28"/>
      <c r="Y965" s="28"/>
      <c r="Z965" s="28"/>
      <c r="AA965" s="28"/>
      <c r="AB965" s="28"/>
      <c r="AC965" s="28"/>
      <c r="AD965" s="28"/>
      <c r="AE965" s="28"/>
      <c r="AF965" s="28"/>
      <c r="AG965" s="28"/>
      <c r="AH965" s="28"/>
      <c r="AI965" s="28"/>
      <c r="AJ965" s="28"/>
      <c r="AK965" s="28"/>
      <c r="AL965" s="28"/>
      <c r="AM965" s="28"/>
      <c r="AN965" s="28"/>
      <c r="AO965" s="28"/>
      <c r="AP965" s="28"/>
      <c r="AQ965" s="28"/>
      <c r="AR965" s="28"/>
      <c r="AS965" s="28"/>
      <c r="AT965" s="28"/>
      <c r="AW965" s="37">
        <v>38752.333333333336</v>
      </c>
      <c r="AX965">
        <v>23</v>
      </c>
      <c r="AY965">
        <v>3</v>
      </c>
      <c r="AZ965">
        <v>27</v>
      </c>
      <c r="BA965">
        <v>5</v>
      </c>
    </row>
    <row r="966" spans="15:53" hidden="1">
      <c r="O966" s="28"/>
      <c r="P966" s="28"/>
      <c r="Q966" s="28"/>
      <c r="R966" s="28"/>
      <c r="S966" s="28"/>
      <c r="T966" s="28"/>
      <c r="U966" s="28"/>
      <c r="V966" s="28"/>
      <c r="W966" s="28"/>
      <c r="X966" s="28"/>
      <c r="Y966" s="28"/>
      <c r="Z966" s="28"/>
      <c r="AA966" s="28"/>
      <c r="AB966" s="28"/>
      <c r="AC966" s="28"/>
      <c r="AD966" s="28"/>
      <c r="AE966" s="28"/>
      <c r="AF966" s="28"/>
      <c r="AG966" s="28"/>
      <c r="AH966" s="28"/>
      <c r="AI966" s="28"/>
      <c r="AJ966" s="28"/>
      <c r="AK966" s="28"/>
      <c r="AL966" s="28"/>
      <c r="AM966" s="28"/>
      <c r="AN966" s="28"/>
      <c r="AO966" s="28"/>
      <c r="AP966" s="28"/>
      <c r="AQ966" s="28"/>
      <c r="AR966" s="28"/>
      <c r="AS966" s="28"/>
      <c r="AT966" s="28"/>
      <c r="AW966" s="37">
        <v>38782.083333333336</v>
      </c>
      <c r="AX966">
        <v>23</v>
      </c>
      <c r="AY966">
        <v>3</v>
      </c>
      <c r="AZ966">
        <v>28</v>
      </c>
      <c r="BA966">
        <v>4</v>
      </c>
    </row>
    <row r="967" spans="15:53" hidden="1">
      <c r="O967" s="28"/>
      <c r="P967" s="28"/>
      <c r="Q967" s="28"/>
      <c r="R967" s="28"/>
      <c r="S967" s="28"/>
      <c r="T967" s="28"/>
      <c r="U967" s="28"/>
      <c r="V967" s="28"/>
      <c r="W967" s="28"/>
      <c r="X967" s="28"/>
      <c r="Y967" s="28"/>
      <c r="Z967" s="28"/>
      <c r="AA967" s="28"/>
      <c r="AB967" s="28"/>
      <c r="AC967" s="28"/>
      <c r="AD967" s="28"/>
      <c r="AE967" s="28"/>
      <c r="AF967" s="28"/>
      <c r="AG967" s="28"/>
      <c r="AH967" s="28"/>
      <c r="AI967" s="28"/>
      <c r="AJ967" s="28"/>
      <c r="AK967" s="28"/>
      <c r="AL967" s="28"/>
      <c r="AM967" s="28"/>
      <c r="AN967" s="28"/>
      <c r="AO967" s="28"/>
      <c r="AP967" s="28"/>
      <c r="AQ967" s="28"/>
      <c r="AR967" s="28"/>
      <c r="AS967" s="28"/>
      <c r="AT967" s="28"/>
      <c r="AW967" s="37">
        <v>38812.291666666664</v>
      </c>
      <c r="AX967">
        <v>23</v>
      </c>
      <c r="AY967">
        <v>3</v>
      </c>
      <c r="AZ967">
        <v>29</v>
      </c>
      <c r="BA967">
        <v>3</v>
      </c>
    </row>
    <row r="968" spans="15:53" hidden="1">
      <c r="O968" s="28"/>
      <c r="P968" s="28"/>
      <c r="Q968" s="28"/>
      <c r="R968" s="28"/>
      <c r="S968" s="28"/>
      <c r="T968" s="28"/>
      <c r="U968" s="28"/>
      <c r="V968" s="28"/>
      <c r="W968" s="28"/>
      <c r="X968" s="28"/>
      <c r="Y968" s="28"/>
      <c r="Z968" s="28"/>
      <c r="AA968" s="28"/>
      <c r="AB968" s="28"/>
      <c r="AC968" s="28"/>
      <c r="AD968" s="28"/>
      <c r="AE968" s="28"/>
      <c r="AF968" s="28"/>
      <c r="AG968" s="28"/>
      <c r="AH968" s="28"/>
      <c r="AI968" s="28"/>
      <c r="AJ968" s="28"/>
      <c r="AK968" s="28"/>
      <c r="AL968" s="28"/>
      <c r="AM968" s="28"/>
      <c r="AN968" s="28"/>
      <c r="AO968" s="28"/>
      <c r="AP968" s="28"/>
      <c r="AQ968" s="28"/>
      <c r="AR968" s="28"/>
      <c r="AS968" s="28"/>
      <c r="AT968" s="28"/>
      <c r="AW968" s="37">
        <v>38843</v>
      </c>
      <c r="AX968">
        <v>23</v>
      </c>
      <c r="AY968">
        <v>3</v>
      </c>
      <c r="AZ968">
        <v>30</v>
      </c>
      <c r="BA968">
        <v>2</v>
      </c>
    </row>
    <row r="969" spans="15:53" hidden="1">
      <c r="O969" s="28"/>
      <c r="P969" s="28"/>
      <c r="Q969" s="28"/>
      <c r="R969" s="28"/>
      <c r="S969" s="28"/>
      <c r="T969" s="28"/>
      <c r="U969" s="28"/>
      <c r="V969" s="28"/>
      <c r="W969" s="28"/>
      <c r="X969" s="28"/>
      <c r="Y969" s="28"/>
      <c r="Z969" s="28"/>
      <c r="AA969" s="28"/>
      <c r="AB969" s="28"/>
      <c r="AC969" s="28"/>
      <c r="AD969" s="28"/>
      <c r="AE969" s="28"/>
      <c r="AF969" s="28"/>
      <c r="AG969" s="28"/>
      <c r="AH969" s="28"/>
      <c r="AI969" s="28"/>
      <c r="AJ969" s="28"/>
      <c r="AK969" s="28"/>
      <c r="AL969" s="28"/>
      <c r="AM969" s="28"/>
      <c r="AN969" s="28"/>
      <c r="AO969" s="28"/>
      <c r="AP969" s="28"/>
      <c r="AQ969" s="28"/>
      <c r="AR969" s="28"/>
      <c r="AS969" s="28"/>
      <c r="AT969" s="28"/>
      <c r="AW969" s="37">
        <v>38874.208333333336</v>
      </c>
      <c r="AX969">
        <v>23</v>
      </c>
      <c r="AY969">
        <v>3</v>
      </c>
      <c r="AZ969">
        <v>31</v>
      </c>
      <c r="BA969">
        <v>1</v>
      </c>
    </row>
    <row r="970" spans="15:53" hidden="1">
      <c r="O970" s="28"/>
      <c r="P970" s="28"/>
      <c r="Q970" s="28"/>
      <c r="R970" s="28"/>
      <c r="S970" s="28"/>
      <c r="T970" s="28"/>
      <c r="U970" s="28"/>
      <c r="V970" s="28"/>
      <c r="W970" s="28"/>
      <c r="X970" s="28"/>
      <c r="Y970" s="28"/>
      <c r="Z970" s="28"/>
      <c r="AA970" s="28"/>
      <c r="AB970" s="28"/>
      <c r="AC970" s="28"/>
      <c r="AD970" s="28"/>
      <c r="AE970" s="28"/>
      <c r="AF970" s="28"/>
      <c r="AG970" s="28"/>
      <c r="AH970" s="28"/>
      <c r="AI970" s="28"/>
      <c r="AJ970" s="28"/>
      <c r="AK970" s="28"/>
      <c r="AL970" s="28"/>
      <c r="AM970" s="28"/>
      <c r="AN970" s="28"/>
      <c r="AO970" s="28"/>
      <c r="AP970" s="28"/>
      <c r="AQ970" s="28"/>
      <c r="AR970" s="28"/>
      <c r="AS970" s="28"/>
      <c r="AT970" s="28"/>
      <c r="AW970" s="37">
        <v>38905.625</v>
      </c>
      <c r="AX970">
        <v>23</v>
      </c>
      <c r="AY970">
        <v>3</v>
      </c>
      <c r="AZ970">
        <v>32</v>
      </c>
      <c r="BA970">
        <v>9</v>
      </c>
    </row>
    <row r="971" spans="15:53" hidden="1">
      <c r="O971" s="28"/>
      <c r="P971" s="28"/>
      <c r="Q971" s="28"/>
      <c r="R971" s="28"/>
      <c r="S971" s="28"/>
      <c r="T971" s="28"/>
      <c r="U971" s="28"/>
      <c r="V971" s="28"/>
      <c r="W971" s="28"/>
      <c r="X971" s="28"/>
      <c r="Y971" s="28"/>
      <c r="Z971" s="28"/>
      <c r="AA971" s="28"/>
      <c r="AB971" s="28"/>
      <c r="AC971" s="28"/>
      <c r="AD971" s="28"/>
      <c r="AE971" s="28"/>
      <c r="AF971" s="28"/>
      <c r="AG971" s="28"/>
      <c r="AH971" s="28"/>
      <c r="AI971" s="28"/>
      <c r="AJ971" s="28"/>
      <c r="AK971" s="28"/>
      <c r="AL971" s="28"/>
      <c r="AM971" s="28"/>
      <c r="AN971" s="28"/>
      <c r="AO971" s="28"/>
      <c r="AP971" s="28"/>
      <c r="AQ971" s="28"/>
      <c r="AR971" s="28"/>
      <c r="AS971" s="28"/>
      <c r="AT971" s="28"/>
      <c r="AW971" s="37">
        <v>38937.041666666664</v>
      </c>
      <c r="AX971">
        <v>23</v>
      </c>
      <c r="AY971">
        <v>3</v>
      </c>
      <c r="AZ971">
        <v>33</v>
      </c>
      <c r="BA971">
        <v>8</v>
      </c>
    </row>
    <row r="972" spans="15:53" hidden="1">
      <c r="O972" s="28"/>
      <c r="P972" s="28"/>
      <c r="Q972" s="28"/>
      <c r="R972" s="28"/>
      <c r="S972" s="28"/>
      <c r="T972" s="28"/>
      <c r="U972" s="28"/>
      <c r="V972" s="28"/>
      <c r="W972" s="28"/>
      <c r="X972" s="28"/>
      <c r="Y972" s="28"/>
      <c r="Z972" s="28"/>
      <c r="AA972" s="28"/>
      <c r="AB972" s="28"/>
      <c r="AC972" s="28"/>
      <c r="AD972" s="28"/>
      <c r="AE972" s="28"/>
      <c r="AF972" s="28"/>
      <c r="AG972" s="28"/>
      <c r="AH972" s="28"/>
      <c r="AI972" s="28"/>
      <c r="AJ972" s="28"/>
      <c r="AK972" s="28"/>
      <c r="AL972" s="28"/>
      <c r="AM972" s="28"/>
      <c r="AN972" s="28"/>
      <c r="AO972" s="28"/>
      <c r="AP972" s="28"/>
      <c r="AQ972" s="28"/>
      <c r="AR972" s="28"/>
      <c r="AS972" s="28"/>
      <c r="AT972" s="28"/>
      <c r="AW972" s="37">
        <v>38968.166666666664</v>
      </c>
      <c r="AX972">
        <v>23</v>
      </c>
      <c r="AY972">
        <v>3</v>
      </c>
      <c r="AZ972">
        <v>34</v>
      </c>
      <c r="BA972">
        <v>7</v>
      </c>
    </row>
    <row r="973" spans="15:53" hidden="1">
      <c r="O973" s="28"/>
      <c r="P973" s="28"/>
      <c r="Q973" s="28"/>
      <c r="R973" s="28"/>
      <c r="S973" s="28"/>
      <c r="T973" s="28"/>
      <c r="U973" s="28"/>
      <c r="V973" s="28"/>
      <c r="W973" s="28"/>
      <c r="X973" s="28"/>
      <c r="Y973" s="28"/>
      <c r="Z973" s="28"/>
      <c r="AA973" s="28"/>
      <c r="AB973" s="28"/>
      <c r="AC973" s="28"/>
      <c r="AD973" s="28"/>
      <c r="AE973" s="28"/>
      <c r="AF973" s="28"/>
      <c r="AG973" s="28"/>
      <c r="AH973" s="28"/>
      <c r="AI973" s="28"/>
      <c r="AJ973" s="28"/>
      <c r="AK973" s="28"/>
      <c r="AL973" s="28"/>
      <c r="AM973" s="28"/>
      <c r="AN973" s="28"/>
      <c r="AO973" s="28"/>
      <c r="AP973" s="28"/>
      <c r="AQ973" s="28"/>
      <c r="AR973" s="28"/>
      <c r="AS973" s="28"/>
      <c r="AT973" s="28"/>
      <c r="AW973" s="37">
        <v>38998.791666666664</v>
      </c>
      <c r="AX973">
        <v>23</v>
      </c>
      <c r="AY973">
        <v>3</v>
      </c>
      <c r="AZ973">
        <v>35</v>
      </c>
      <c r="BA973">
        <v>6</v>
      </c>
    </row>
    <row r="974" spans="15:53" hidden="1">
      <c r="O974" s="28"/>
      <c r="P974" s="28"/>
      <c r="Q974" s="28"/>
      <c r="R974" s="28"/>
      <c r="S974" s="28"/>
      <c r="T974" s="28"/>
      <c r="U974" s="28"/>
      <c r="V974" s="28"/>
      <c r="W974" s="28"/>
      <c r="X974" s="28"/>
      <c r="Y974" s="28"/>
      <c r="Z974" s="28"/>
      <c r="AA974" s="28"/>
      <c r="AB974" s="28"/>
      <c r="AC974" s="28"/>
      <c r="AD974" s="28"/>
      <c r="AE974" s="28"/>
      <c r="AF974" s="28"/>
      <c r="AG974" s="28"/>
      <c r="AH974" s="28"/>
      <c r="AI974" s="28"/>
      <c r="AJ974" s="28"/>
      <c r="AK974" s="28"/>
      <c r="AL974" s="28"/>
      <c r="AM974" s="28"/>
      <c r="AN974" s="28"/>
      <c r="AO974" s="28"/>
      <c r="AP974" s="28"/>
      <c r="AQ974" s="28"/>
      <c r="AR974" s="28"/>
      <c r="AS974" s="28"/>
      <c r="AT974" s="28"/>
      <c r="AW974" s="37">
        <v>39028.958333333336</v>
      </c>
      <c r="AX974">
        <v>23</v>
      </c>
      <c r="AY974">
        <v>3</v>
      </c>
      <c r="AZ974">
        <v>36</v>
      </c>
      <c r="BA974">
        <v>5</v>
      </c>
    </row>
    <row r="975" spans="15:53" hidden="1">
      <c r="O975" s="28"/>
      <c r="P975" s="28"/>
      <c r="Q975" s="28"/>
      <c r="R975" s="28"/>
      <c r="S975" s="28"/>
      <c r="T975" s="28"/>
      <c r="U975" s="28"/>
      <c r="V975" s="28"/>
      <c r="W975" s="28"/>
      <c r="X975" s="28"/>
      <c r="Y975" s="28"/>
      <c r="Z975" s="28"/>
      <c r="AA975" s="28"/>
      <c r="AB975" s="28"/>
      <c r="AC975" s="28"/>
      <c r="AD975" s="28"/>
      <c r="AE975" s="28"/>
      <c r="AF975" s="28"/>
      <c r="AG975" s="28"/>
      <c r="AH975" s="28"/>
      <c r="AI975" s="28"/>
      <c r="AJ975" s="28"/>
      <c r="AK975" s="28"/>
      <c r="AL975" s="28"/>
      <c r="AM975" s="28"/>
      <c r="AN975" s="28"/>
      <c r="AO975" s="28"/>
      <c r="AP975" s="28"/>
      <c r="AQ975" s="28"/>
      <c r="AR975" s="28"/>
      <c r="AS975" s="28"/>
      <c r="AT975" s="28"/>
      <c r="AW975" s="37">
        <v>39058.625</v>
      </c>
      <c r="AX975">
        <v>23</v>
      </c>
      <c r="AY975">
        <v>3</v>
      </c>
      <c r="AZ975">
        <v>37</v>
      </c>
      <c r="BA975">
        <v>4</v>
      </c>
    </row>
    <row r="976" spans="15:53" hidden="1">
      <c r="O976" s="28"/>
      <c r="P976" s="28"/>
      <c r="Q976" s="28"/>
      <c r="R976" s="28"/>
      <c r="S976" s="28"/>
      <c r="T976" s="28"/>
      <c r="U976" s="28"/>
      <c r="V976" s="28"/>
      <c r="W976" s="28"/>
      <c r="X976" s="28"/>
      <c r="Y976" s="28"/>
      <c r="Z976" s="28"/>
      <c r="AA976" s="28"/>
      <c r="AB976" s="28"/>
      <c r="AC976" s="28"/>
      <c r="AD976" s="28"/>
      <c r="AE976" s="28"/>
      <c r="AF976" s="28"/>
      <c r="AG976" s="28"/>
      <c r="AH976" s="28"/>
      <c r="AI976" s="28"/>
      <c r="AJ976" s="28"/>
      <c r="AK976" s="28"/>
      <c r="AL976" s="28"/>
      <c r="AM976" s="28"/>
      <c r="AN976" s="28"/>
      <c r="AO976" s="28"/>
      <c r="AP976" s="28"/>
      <c r="AQ976" s="28"/>
      <c r="AR976" s="28"/>
      <c r="AS976" s="28"/>
      <c r="AT976" s="28"/>
      <c r="AW976" s="37">
        <v>39088.125</v>
      </c>
      <c r="AX976">
        <v>23</v>
      </c>
      <c r="AY976">
        <v>3</v>
      </c>
      <c r="AZ976">
        <v>38</v>
      </c>
      <c r="BA976">
        <v>3</v>
      </c>
    </row>
    <row r="977" spans="15:53" hidden="1">
      <c r="O977" s="28"/>
      <c r="P977" s="28"/>
      <c r="Q977" s="28"/>
      <c r="R977" s="28"/>
      <c r="S977" s="28"/>
      <c r="T977" s="28"/>
      <c r="U977" s="28"/>
      <c r="V977" s="28"/>
      <c r="W977" s="28"/>
      <c r="X977" s="28"/>
      <c r="Y977" s="28"/>
      <c r="Z977" s="28"/>
      <c r="AA977" s="28"/>
      <c r="AB977" s="28"/>
      <c r="AC977" s="28"/>
      <c r="AD977" s="28"/>
      <c r="AE977" s="28"/>
      <c r="AF977" s="28"/>
      <c r="AG977" s="28"/>
      <c r="AH977" s="28"/>
      <c r="AI977" s="28"/>
      <c r="AJ977" s="28"/>
      <c r="AK977" s="28"/>
      <c r="AL977" s="28"/>
      <c r="AM977" s="28"/>
      <c r="AN977" s="28"/>
      <c r="AO977" s="28"/>
      <c r="AP977" s="28"/>
      <c r="AQ977" s="28"/>
      <c r="AR977" s="28"/>
      <c r="AS977" s="28"/>
      <c r="AT977" s="28"/>
      <c r="AW977" s="37">
        <v>39117.583333333336</v>
      </c>
      <c r="AX977">
        <v>24</v>
      </c>
      <c r="AY977">
        <v>2</v>
      </c>
      <c r="AZ977">
        <v>39</v>
      </c>
      <c r="BA977">
        <v>2</v>
      </c>
    </row>
    <row r="978" spans="15:53" hidden="1">
      <c r="O978" s="28"/>
      <c r="P978" s="28"/>
      <c r="Q978" s="28"/>
      <c r="R978" s="28"/>
      <c r="S978" s="28"/>
      <c r="T978" s="28"/>
      <c r="U978" s="28"/>
      <c r="V978" s="28"/>
      <c r="W978" s="28"/>
      <c r="X978" s="28"/>
      <c r="Y978" s="28"/>
      <c r="Z978" s="28"/>
      <c r="AA978" s="28"/>
      <c r="AB978" s="28"/>
      <c r="AC978" s="28"/>
      <c r="AD978" s="28"/>
      <c r="AE978" s="28"/>
      <c r="AF978" s="28"/>
      <c r="AG978" s="28"/>
      <c r="AH978" s="28"/>
      <c r="AI978" s="28"/>
      <c r="AJ978" s="28"/>
      <c r="AK978" s="28"/>
      <c r="AL978" s="28"/>
      <c r="AM978" s="28"/>
      <c r="AN978" s="28"/>
      <c r="AO978" s="28"/>
      <c r="AP978" s="28"/>
      <c r="AQ978" s="28"/>
      <c r="AR978" s="28"/>
      <c r="AS978" s="28"/>
      <c r="AT978" s="28"/>
      <c r="AW978" s="37">
        <v>39147.333333333336</v>
      </c>
      <c r="AX978">
        <v>24</v>
      </c>
      <c r="AY978">
        <v>2</v>
      </c>
      <c r="AZ978">
        <v>40</v>
      </c>
      <c r="BA978">
        <v>1</v>
      </c>
    </row>
    <row r="979" spans="15:53" hidden="1">
      <c r="O979" s="28"/>
      <c r="P979" s="28"/>
      <c r="Q979" s="28"/>
      <c r="R979" s="28"/>
      <c r="S979" s="28"/>
      <c r="T979" s="28"/>
      <c r="U979" s="28"/>
      <c r="V979" s="28"/>
      <c r="W979" s="28"/>
      <c r="X979" s="28"/>
      <c r="Y979" s="28"/>
      <c r="Z979" s="28"/>
      <c r="AA979" s="28"/>
      <c r="AB979" s="28"/>
      <c r="AC979" s="28"/>
      <c r="AD979" s="28"/>
      <c r="AE979" s="28"/>
      <c r="AF979" s="28"/>
      <c r="AG979" s="28"/>
      <c r="AH979" s="28"/>
      <c r="AI979" s="28"/>
      <c r="AJ979" s="28"/>
      <c r="AK979" s="28"/>
      <c r="AL979" s="28"/>
      <c r="AM979" s="28"/>
      <c r="AN979" s="28"/>
      <c r="AO979" s="28"/>
      <c r="AP979" s="28"/>
      <c r="AQ979" s="28"/>
      <c r="AR979" s="28"/>
      <c r="AS979" s="28"/>
      <c r="AT979" s="28"/>
      <c r="AW979" s="37">
        <v>39177.541666666664</v>
      </c>
      <c r="AX979">
        <v>24</v>
      </c>
      <c r="AY979">
        <v>2</v>
      </c>
      <c r="AZ979">
        <v>41</v>
      </c>
      <c r="BA979">
        <v>9</v>
      </c>
    </row>
    <row r="980" spans="15:53" hidden="1">
      <c r="O980" s="28"/>
      <c r="P980" s="28"/>
      <c r="Q980" s="28"/>
      <c r="R980" s="28"/>
      <c r="S980" s="28"/>
      <c r="T980" s="28"/>
      <c r="U980" s="28"/>
      <c r="V980" s="28"/>
      <c r="W980" s="28"/>
      <c r="X980" s="28"/>
      <c r="Y980" s="28"/>
      <c r="Z980" s="28"/>
      <c r="AA980" s="28"/>
      <c r="AB980" s="28"/>
      <c r="AC980" s="28"/>
      <c r="AD980" s="28"/>
      <c r="AE980" s="28"/>
      <c r="AF980" s="28"/>
      <c r="AG980" s="28"/>
      <c r="AH980" s="28"/>
      <c r="AI980" s="28"/>
      <c r="AJ980" s="28"/>
      <c r="AK980" s="28"/>
      <c r="AL980" s="28"/>
      <c r="AM980" s="28"/>
      <c r="AN980" s="28"/>
      <c r="AO980" s="28"/>
      <c r="AP980" s="28"/>
      <c r="AQ980" s="28"/>
      <c r="AR980" s="28"/>
      <c r="AS980" s="28"/>
      <c r="AT980" s="28"/>
      <c r="AW980" s="37">
        <v>39208.25</v>
      </c>
      <c r="AX980">
        <v>24</v>
      </c>
      <c r="AY980">
        <v>2</v>
      </c>
      <c r="AZ980">
        <v>42</v>
      </c>
      <c r="BA980">
        <v>8</v>
      </c>
    </row>
    <row r="981" spans="15:53" hidden="1">
      <c r="O981" s="28"/>
      <c r="P981" s="28"/>
      <c r="Q981" s="28"/>
      <c r="R981" s="28"/>
      <c r="S981" s="28"/>
      <c r="T981" s="28"/>
      <c r="U981" s="28"/>
      <c r="V981" s="28"/>
      <c r="W981" s="28"/>
      <c r="X981" s="28"/>
      <c r="Y981" s="28"/>
      <c r="Z981" s="28"/>
      <c r="AA981" s="28"/>
      <c r="AB981" s="28"/>
      <c r="AC981" s="28"/>
      <c r="AD981" s="28"/>
      <c r="AE981" s="28"/>
      <c r="AF981" s="28"/>
      <c r="AG981" s="28"/>
      <c r="AH981" s="28"/>
      <c r="AI981" s="28"/>
      <c r="AJ981" s="28"/>
      <c r="AK981" s="28"/>
      <c r="AL981" s="28"/>
      <c r="AM981" s="28"/>
      <c r="AN981" s="28"/>
      <c r="AO981" s="28"/>
      <c r="AP981" s="28"/>
      <c r="AQ981" s="28"/>
      <c r="AR981" s="28"/>
      <c r="AS981" s="28"/>
      <c r="AT981" s="28"/>
      <c r="AW981" s="37">
        <v>39239.416666666664</v>
      </c>
      <c r="AX981">
        <v>24</v>
      </c>
      <c r="AY981">
        <v>2</v>
      </c>
      <c r="AZ981">
        <v>43</v>
      </c>
      <c r="BA981">
        <v>7</v>
      </c>
    </row>
    <row r="982" spans="15:53" hidden="1">
      <c r="O982" s="28"/>
      <c r="P982" s="28"/>
      <c r="Q982" s="28"/>
      <c r="R982" s="28"/>
      <c r="S982" s="28"/>
      <c r="T982" s="28"/>
      <c r="U982" s="28"/>
      <c r="V982" s="28"/>
      <c r="W982" s="28"/>
      <c r="X982" s="28"/>
      <c r="Y982" s="28"/>
      <c r="Z982" s="28"/>
      <c r="AA982" s="28"/>
      <c r="AB982" s="28"/>
      <c r="AC982" s="28"/>
      <c r="AD982" s="28"/>
      <c r="AE982" s="28"/>
      <c r="AF982" s="28"/>
      <c r="AG982" s="28"/>
      <c r="AH982" s="28"/>
      <c r="AI982" s="28"/>
      <c r="AJ982" s="28"/>
      <c r="AK982" s="28"/>
      <c r="AL982" s="28"/>
      <c r="AM982" s="28"/>
      <c r="AN982" s="28"/>
      <c r="AO982" s="28"/>
      <c r="AP982" s="28"/>
      <c r="AQ982" s="28"/>
      <c r="AR982" s="28"/>
      <c r="AS982" s="28"/>
      <c r="AT982" s="28"/>
      <c r="AW982" s="37">
        <v>39270.875</v>
      </c>
      <c r="AX982">
        <v>24</v>
      </c>
      <c r="AY982">
        <v>2</v>
      </c>
      <c r="AZ982">
        <v>44</v>
      </c>
      <c r="BA982">
        <v>6</v>
      </c>
    </row>
    <row r="983" spans="15:53" hidden="1">
      <c r="O983" s="28"/>
      <c r="P983" s="28"/>
      <c r="Q983" s="28"/>
      <c r="R983" s="28"/>
      <c r="S983" s="28"/>
      <c r="T983" s="28"/>
      <c r="U983" s="28"/>
      <c r="V983" s="28"/>
      <c r="W983" s="28"/>
      <c r="X983" s="28"/>
      <c r="Y983" s="28"/>
      <c r="Z983" s="28"/>
      <c r="AA983" s="28"/>
      <c r="AB983" s="28"/>
      <c r="AC983" s="28"/>
      <c r="AD983" s="28"/>
      <c r="AE983" s="28"/>
      <c r="AF983" s="28"/>
      <c r="AG983" s="28"/>
      <c r="AH983" s="28"/>
      <c r="AI983" s="28"/>
      <c r="AJ983" s="28"/>
      <c r="AK983" s="28"/>
      <c r="AL983" s="28"/>
      <c r="AM983" s="28"/>
      <c r="AN983" s="28"/>
      <c r="AO983" s="28"/>
      <c r="AP983" s="28"/>
      <c r="AQ983" s="28"/>
      <c r="AR983" s="28"/>
      <c r="AS983" s="28"/>
      <c r="AT983" s="28"/>
      <c r="AW983" s="37">
        <v>39302.291666666664</v>
      </c>
      <c r="AX983">
        <v>24</v>
      </c>
      <c r="AY983">
        <v>2</v>
      </c>
      <c r="AZ983">
        <v>45</v>
      </c>
      <c r="BA983">
        <v>5</v>
      </c>
    </row>
    <row r="984" spans="15:53" hidden="1">
      <c r="O984" s="28"/>
      <c r="P984" s="28"/>
      <c r="Q984" s="28"/>
      <c r="R984" s="28"/>
      <c r="S984" s="28"/>
      <c r="T984" s="28"/>
      <c r="U984" s="28"/>
      <c r="V984" s="28"/>
      <c r="W984" s="28"/>
      <c r="X984" s="28"/>
      <c r="Y984" s="28"/>
      <c r="Z984" s="28"/>
      <c r="AA984" s="28"/>
      <c r="AB984" s="28"/>
      <c r="AC984" s="28"/>
      <c r="AD984" s="28"/>
      <c r="AE984" s="28"/>
      <c r="AF984" s="28"/>
      <c r="AG984" s="28"/>
      <c r="AH984" s="28"/>
      <c r="AI984" s="28"/>
      <c r="AJ984" s="28"/>
      <c r="AK984" s="28"/>
      <c r="AL984" s="28"/>
      <c r="AM984" s="28"/>
      <c r="AN984" s="28"/>
      <c r="AO984" s="28"/>
      <c r="AP984" s="28"/>
      <c r="AQ984" s="28"/>
      <c r="AR984" s="28"/>
      <c r="AS984" s="28"/>
      <c r="AT984" s="28"/>
      <c r="AW984" s="37">
        <v>39333.416666666664</v>
      </c>
      <c r="AX984">
        <v>24</v>
      </c>
      <c r="AY984">
        <v>2</v>
      </c>
      <c r="AZ984">
        <v>46</v>
      </c>
      <c r="BA984">
        <v>4</v>
      </c>
    </row>
    <row r="985" spans="15:53" hidden="1">
      <c r="O985" s="28"/>
      <c r="P985" s="28"/>
      <c r="Q985" s="28"/>
      <c r="R985" s="28"/>
      <c r="S985" s="28"/>
      <c r="T985" s="28"/>
      <c r="U985" s="28"/>
      <c r="V985" s="28"/>
      <c r="W985" s="28"/>
      <c r="X985" s="28"/>
      <c r="Y985" s="28"/>
      <c r="Z985" s="28"/>
      <c r="AA985" s="28"/>
      <c r="AB985" s="28"/>
      <c r="AC985" s="28"/>
      <c r="AD985" s="28"/>
      <c r="AE985" s="28"/>
      <c r="AF985" s="28"/>
      <c r="AG985" s="28"/>
      <c r="AH985" s="28"/>
      <c r="AI985" s="28"/>
      <c r="AJ985" s="28"/>
      <c r="AK985" s="28"/>
      <c r="AL985" s="28"/>
      <c r="AM985" s="28"/>
      <c r="AN985" s="28"/>
      <c r="AO985" s="28"/>
      <c r="AP985" s="28"/>
      <c r="AQ985" s="28"/>
      <c r="AR985" s="28"/>
      <c r="AS985" s="28"/>
      <c r="AT985" s="28"/>
      <c r="AW985" s="37">
        <v>39364.041666666664</v>
      </c>
      <c r="AX985">
        <v>24</v>
      </c>
      <c r="AY985">
        <v>2</v>
      </c>
      <c r="AZ985">
        <v>47</v>
      </c>
      <c r="BA985">
        <v>3</v>
      </c>
    </row>
    <row r="986" spans="15:53" hidden="1">
      <c r="O986" s="28"/>
      <c r="P986" s="28"/>
      <c r="Q986" s="28"/>
      <c r="R986" s="28"/>
      <c r="S986" s="28"/>
      <c r="T986" s="28"/>
      <c r="U986" s="28"/>
      <c r="V986" s="28"/>
      <c r="W986" s="28"/>
      <c r="X986" s="28"/>
      <c r="Y986" s="28"/>
      <c r="Z986" s="28"/>
      <c r="AA986" s="28"/>
      <c r="AB986" s="28"/>
      <c r="AC986" s="28"/>
      <c r="AD986" s="28"/>
      <c r="AE986" s="28"/>
      <c r="AF986" s="28"/>
      <c r="AG986" s="28"/>
      <c r="AH986" s="28"/>
      <c r="AI986" s="28"/>
      <c r="AJ986" s="28"/>
      <c r="AK986" s="28"/>
      <c r="AL986" s="28"/>
      <c r="AM986" s="28"/>
      <c r="AN986" s="28"/>
      <c r="AO986" s="28"/>
      <c r="AP986" s="28"/>
      <c r="AQ986" s="28"/>
      <c r="AR986" s="28"/>
      <c r="AS986" s="28"/>
      <c r="AT986" s="28"/>
      <c r="AW986" s="37">
        <v>39394.166666666664</v>
      </c>
      <c r="AX986">
        <v>24</v>
      </c>
      <c r="AY986">
        <v>2</v>
      </c>
      <c r="AZ986">
        <v>48</v>
      </c>
      <c r="BA986">
        <v>2</v>
      </c>
    </row>
    <row r="987" spans="15:53" hidden="1">
      <c r="O987" s="28"/>
      <c r="P987" s="28"/>
      <c r="Q987" s="28"/>
      <c r="R987" s="28"/>
      <c r="S987" s="28"/>
      <c r="T987" s="28"/>
      <c r="U987" s="28"/>
      <c r="V987" s="28"/>
      <c r="W987" s="28"/>
      <c r="X987" s="28"/>
      <c r="Y987" s="28"/>
      <c r="Z987" s="28"/>
      <c r="AA987" s="28"/>
      <c r="AB987" s="28"/>
      <c r="AC987" s="28"/>
      <c r="AD987" s="28"/>
      <c r="AE987" s="28"/>
      <c r="AF987" s="28"/>
      <c r="AG987" s="28"/>
      <c r="AH987" s="28"/>
      <c r="AI987" s="28"/>
      <c r="AJ987" s="28"/>
      <c r="AK987" s="28"/>
      <c r="AL987" s="28"/>
      <c r="AM987" s="28"/>
      <c r="AN987" s="28"/>
      <c r="AO987" s="28"/>
      <c r="AP987" s="28"/>
      <c r="AQ987" s="28"/>
      <c r="AR987" s="28"/>
      <c r="AS987" s="28"/>
      <c r="AT987" s="28"/>
      <c r="AW987" s="37">
        <v>39423.875</v>
      </c>
      <c r="AX987">
        <v>24</v>
      </c>
      <c r="AY987">
        <v>2</v>
      </c>
      <c r="AZ987">
        <v>49</v>
      </c>
      <c r="BA987">
        <v>1</v>
      </c>
    </row>
    <row r="988" spans="15:53" hidden="1">
      <c r="O988" s="28"/>
      <c r="P988" s="28"/>
      <c r="Q988" s="28"/>
      <c r="R988" s="28"/>
      <c r="S988" s="28"/>
      <c r="T988" s="28"/>
      <c r="U988" s="28"/>
      <c r="V988" s="28"/>
      <c r="W988" s="28"/>
      <c r="X988" s="28"/>
      <c r="Y988" s="28"/>
      <c r="Z988" s="28"/>
      <c r="AA988" s="28"/>
      <c r="AB988" s="28"/>
      <c r="AC988" s="28"/>
      <c r="AD988" s="28"/>
      <c r="AE988" s="28"/>
      <c r="AF988" s="28"/>
      <c r="AG988" s="28"/>
      <c r="AH988" s="28"/>
      <c r="AI988" s="28"/>
      <c r="AJ988" s="28"/>
      <c r="AK988" s="28"/>
      <c r="AL988" s="28"/>
      <c r="AM988" s="28"/>
      <c r="AN988" s="28"/>
      <c r="AO988" s="28"/>
      <c r="AP988" s="28"/>
      <c r="AQ988" s="28"/>
      <c r="AR988" s="28"/>
      <c r="AS988" s="28"/>
      <c r="AT988" s="28"/>
      <c r="AW988" s="37">
        <v>39453</v>
      </c>
      <c r="AX988">
        <v>24</v>
      </c>
      <c r="AY988">
        <v>2</v>
      </c>
      <c r="AZ988">
        <v>50</v>
      </c>
      <c r="BA988">
        <v>9</v>
      </c>
    </row>
    <row r="989" spans="15:53" hidden="1">
      <c r="O989" s="28"/>
      <c r="P989" s="28"/>
      <c r="Q989" s="28"/>
      <c r="R989" s="28"/>
      <c r="S989" s="28"/>
      <c r="T989" s="28"/>
      <c r="U989" s="28"/>
      <c r="V989" s="28"/>
      <c r="W989" s="28"/>
      <c r="X989" s="28"/>
      <c r="Y989" s="28"/>
      <c r="Z989" s="28"/>
      <c r="AA989" s="28"/>
      <c r="AB989" s="28"/>
      <c r="AC989" s="28"/>
      <c r="AD989" s="28"/>
      <c r="AE989" s="28"/>
      <c r="AF989" s="28"/>
      <c r="AG989" s="28"/>
      <c r="AH989" s="28"/>
      <c r="AI989" s="28"/>
      <c r="AJ989" s="28"/>
      <c r="AK989" s="28"/>
      <c r="AL989" s="28"/>
      <c r="AM989" s="28"/>
      <c r="AN989" s="28"/>
      <c r="AO989" s="28"/>
      <c r="AP989" s="28"/>
      <c r="AQ989" s="28"/>
      <c r="AR989" s="28"/>
      <c r="AS989" s="28"/>
      <c r="AT989" s="28"/>
      <c r="AW989" s="37">
        <v>39482</v>
      </c>
      <c r="AX989">
        <v>25</v>
      </c>
      <c r="AY989">
        <v>1</v>
      </c>
      <c r="AZ989">
        <v>51</v>
      </c>
      <c r="BA989">
        <v>8</v>
      </c>
    </row>
    <row r="990" spans="15:53" hidden="1">
      <c r="O990" s="28"/>
      <c r="P990" s="28"/>
      <c r="Q990" s="28"/>
      <c r="R990" s="28"/>
      <c r="S990" s="28"/>
      <c r="T990" s="28"/>
      <c r="U990" s="28"/>
      <c r="V990" s="28"/>
      <c r="W990" s="28"/>
      <c r="X990" s="28"/>
      <c r="Y990" s="28"/>
      <c r="Z990" s="28"/>
      <c r="AA990" s="28"/>
      <c r="AB990" s="28"/>
      <c r="AC990" s="28"/>
      <c r="AD990" s="28"/>
      <c r="AE990" s="28"/>
      <c r="AF990" s="28"/>
      <c r="AG990" s="28"/>
      <c r="AH990" s="28"/>
      <c r="AI990" s="28"/>
      <c r="AJ990" s="28"/>
      <c r="AK990" s="28"/>
      <c r="AL990" s="28"/>
      <c r="AM990" s="28"/>
      <c r="AN990" s="28"/>
      <c r="AO990" s="28"/>
      <c r="AP990" s="28"/>
      <c r="AQ990" s="28"/>
      <c r="AR990" s="28"/>
      <c r="AS990" s="28"/>
      <c r="AT990" s="28"/>
      <c r="AW990" s="37">
        <v>39512</v>
      </c>
      <c r="AX990">
        <v>25</v>
      </c>
      <c r="AY990">
        <v>1</v>
      </c>
      <c r="AZ990">
        <v>52</v>
      </c>
      <c r="BA990">
        <v>7</v>
      </c>
    </row>
    <row r="991" spans="15:53" hidden="1">
      <c r="O991" s="28"/>
      <c r="P991" s="28"/>
      <c r="Q991" s="28"/>
      <c r="R991" s="28"/>
      <c r="S991" s="28"/>
      <c r="T991" s="28"/>
      <c r="U991" s="28"/>
      <c r="V991" s="28"/>
      <c r="W991" s="28"/>
      <c r="X991" s="28"/>
      <c r="Y991" s="28"/>
      <c r="Z991" s="28"/>
      <c r="AA991" s="28"/>
      <c r="AB991" s="28"/>
      <c r="AC991" s="28"/>
      <c r="AD991" s="28"/>
      <c r="AE991" s="28"/>
      <c r="AF991" s="28"/>
      <c r="AG991" s="28"/>
      <c r="AH991" s="28"/>
      <c r="AI991" s="28"/>
      <c r="AJ991" s="28"/>
      <c r="AK991" s="28"/>
      <c r="AL991" s="28"/>
      <c r="AM991" s="28"/>
      <c r="AN991" s="28"/>
      <c r="AO991" s="28"/>
      <c r="AP991" s="28"/>
      <c r="AQ991" s="28"/>
      <c r="AR991" s="28"/>
      <c r="AS991" s="28"/>
      <c r="AT991" s="28"/>
      <c r="AW991" s="37">
        <v>39542</v>
      </c>
      <c r="AX991">
        <v>25</v>
      </c>
      <c r="AY991">
        <v>1</v>
      </c>
      <c r="AZ991">
        <v>53</v>
      </c>
      <c r="BA991">
        <v>6</v>
      </c>
    </row>
    <row r="992" spans="15:53" hidden="1">
      <c r="O992" s="28"/>
      <c r="P992" s="28"/>
      <c r="Q992" s="28"/>
      <c r="R992" s="28"/>
      <c r="S992" s="28"/>
      <c r="T992" s="28"/>
      <c r="U992" s="28"/>
      <c r="V992" s="28"/>
      <c r="W992" s="28"/>
      <c r="X992" s="28"/>
      <c r="Y992" s="28"/>
      <c r="Z992" s="28"/>
      <c r="AA992" s="28"/>
      <c r="AB992" s="28"/>
      <c r="AC992" s="28"/>
      <c r="AD992" s="28"/>
      <c r="AE992" s="28"/>
      <c r="AF992" s="28"/>
      <c r="AG992" s="28"/>
      <c r="AH992" s="28"/>
      <c r="AI992" s="28"/>
      <c r="AJ992" s="28"/>
      <c r="AK992" s="28"/>
      <c r="AL992" s="28"/>
      <c r="AM992" s="28"/>
      <c r="AN992" s="28"/>
      <c r="AO992" s="28"/>
      <c r="AP992" s="28"/>
      <c r="AQ992" s="28"/>
      <c r="AR992" s="28"/>
      <c r="AS992" s="28"/>
      <c r="AT992" s="28"/>
      <c r="AW992" s="37">
        <v>39573</v>
      </c>
      <c r="AX992">
        <v>25</v>
      </c>
      <c r="AY992">
        <v>1</v>
      </c>
      <c r="AZ992">
        <v>54</v>
      </c>
      <c r="BA992">
        <v>5</v>
      </c>
    </row>
    <row r="993" spans="15:53" hidden="1">
      <c r="O993" s="28"/>
      <c r="P993" s="28"/>
      <c r="Q993" s="28"/>
      <c r="R993" s="28"/>
      <c r="S993" s="28"/>
      <c r="T993" s="28"/>
      <c r="U993" s="28"/>
      <c r="V993" s="28"/>
      <c r="W993" s="28"/>
      <c r="X993" s="28"/>
      <c r="Y993" s="28"/>
      <c r="Z993" s="28"/>
      <c r="AA993" s="28"/>
      <c r="AB993" s="28"/>
      <c r="AC993" s="28"/>
      <c r="AD993" s="28"/>
      <c r="AE993" s="28"/>
      <c r="AF993" s="28"/>
      <c r="AG993" s="28"/>
      <c r="AH993" s="28"/>
      <c r="AI993" s="28"/>
      <c r="AJ993" s="28"/>
      <c r="AK993" s="28"/>
      <c r="AL993" s="28"/>
      <c r="AM993" s="28"/>
      <c r="AN993" s="28"/>
      <c r="AO993" s="28"/>
      <c r="AP993" s="28"/>
      <c r="AQ993" s="28"/>
      <c r="AR993" s="28"/>
      <c r="AS993" s="28"/>
      <c r="AT993" s="28"/>
      <c r="AW993" s="37">
        <v>39604</v>
      </c>
      <c r="AX993">
        <v>25</v>
      </c>
      <c r="AY993">
        <v>1</v>
      </c>
      <c r="AZ993">
        <v>55</v>
      </c>
      <c r="BA993">
        <v>4</v>
      </c>
    </row>
    <row r="994" spans="15:53" hidden="1">
      <c r="O994" s="28"/>
      <c r="P994" s="28"/>
      <c r="Q994" s="28"/>
      <c r="R994" s="28"/>
      <c r="S994" s="28"/>
      <c r="T994" s="28"/>
      <c r="U994" s="28"/>
      <c r="V994" s="28"/>
      <c r="W994" s="28"/>
      <c r="X994" s="28"/>
      <c r="Y994" s="28"/>
      <c r="Z994" s="28"/>
      <c r="AA994" s="28"/>
      <c r="AB994" s="28"/>
      <c r="AC994" s="28"/>
      <c r="AD994" s="28"/>
      <c r="AE994" s="28"/>
      <c r="AF994" s="28"/>
      <c r="AG994" s="28"/>
      <c r="AH994" s="28"/>
      <c r="AI994" s="28"/>
      <c r="AJ994" s="28"/>
      <c r="AK994" s="28"/>
      <c r="AL994" s="28"/>
      <c r="AM994" s="28"/>
      <c r="AN994" s="28"/>
      <c r="AO994" s="28"/>
      <c r="AP994" s="28"/>
      <c r="AQ994" s="28"/>
      <c r="AR994" s="28"/>
      <c r="AS994" s="28"/>
      <c r="AT994" s="28"/>
      <c r="AW994" s="37">
        <v>39636</v>
      </c>
      <c r="AX994">
        <v>25</v>
      </c>
      <c r="AY994">
        <v>1</v>
      </c>
      <c r="AZ994">
        <v>56</v>
      </c>
      <c r="BA994">
        <v>3</v>
      </c>
    </row>
    <row r="995" spans="15:53" hidden="1">
      <c r="O995" s="28"/>
      <c r="P995" s="28"/>
      <c r="Q995" s="28"/>
      <c r="R995" s="28"/>
      <c r="S995" s="28"/>
      <c r="T995" s="28"/>
      <c r="U995" s="28"/>
      <c r="V995" s="28"/>
      <c r="W995" s="28"/>
      <c r="X995" s="28"/>
      <c r="Y995" s="28"/>
      <c r="Z995" s="28"/>
      <c r="AA995" s="28"/>
      <c r="AB995" s="28"/>
      <c r="AC995" s="28"/>
      <c r="AD995" s="28"/>
      <c r="AE995" s="28"/>
      <c r="AF995" s="28"/>
      <c r="AG995" s="28"/>
      <c r="AH995" s="28"/>
      <c r="AI995" s="28"/>
      <c r="AJ995" s="28"/>
      <c r="AK995" s="28"/>
      <c r="AL995" s="28"/>
      <c r="AM995" s="28"/>
      <c r="AN995" s="28"/>
      <c r="AO995" s="28"/>
      <c r="AP995" s="28"/>
      <c r="AQ995" s="28"/>
      <c r="AR995" s="28"/>
      <c r="AS995" s="28"/>
      <c r="AT995" s="28"/>
      <c r="AW995" s="37">
        <v>39667</v>
      </c>
      <c r="AX995">
        <v>25</v>
      </c>
      <c r="AY995">
        <v>1</v>
      </c>
      <c r="AZ995">
        <v>57</v>
      </c>
      <c r="BA995">
        <v>2</v>
      </c>
    </row>
    <row r="996" spans="15:53" hidden="1">
      <c r="O996" s="28"/>
      <c r="P996" s="28"/>
      <c r="Q996" s="28"/>
      <c r="R996" s="28"/>
      <c r="S996" s="28"/>
      <c r="T996" s="28"/>
      <c r="U996" s="28"/>
      <c r="V996" s="28"/>
      <c r="W996" s="28"/>
      <c r="X996" s="28"/>
      <c r="Y996" s="28"/>
      <c r="Z996" s="28"/>
      <c r="AA996" s="28"/>
      <c r="AB996" s="28"/>
      <c r="AC996" s="28"/>
      <c r="AD996" s="28"/>
      <c r="AE996" s="28"/>
      <c r="AF996" s="28"/>
      <c r="AG996" s="28"/>
      <c r="AH996" s="28"/>
      <c r="AI996" s="28"/>
      <c r="AJ996" s="28"/>
      <c r="AK996" s="28"/>
      <c r="AL996" s="28"/>
      <c r="AM996" s="28"/>
      <c r="AN996" s="28"/>
      <c r="AO996" s="28"/>
      <c r="AP996" s="28"/>
      <c r="AQ996" s="28"/>
      <c r="AR996" s="28"/>
      <c r="AS996" s="28"/>
      <c r="AT996" s="28"/>
      <c r="AW996" s="37">
        <v>39698</v>
      </c>
      <c r="AX996">
        <v>25</v>
      </c>
      <c r="AY996">
        <v>1</v>
      </c>
      <c r="AZ996">
        <v>58</v>
      </c>
      <c r="BA996">
        <v>1</v>
      </c>
    </row>
    <row r="997" spans="15:53" hidden="1">
      <c r="O997" s="28"/>
      <c r="P997" s="28"/>
      <c r="Q997" s="28"/>
      <c r="R997" s="28"/>
      <c r="S997" s="28"/>
      <c r="T997" s="28"/>
      <c r="U997" s="28"/>
      <c r="V997" s="28"/>
      <c r="W997" s="28"/>
      <c r="X997" s="28"/>
      <c r="Y997" s="28"/>
      <c r="Z997" s="28"/>
      <c r="AA997" s="28"/>
      <c r="AB997" s="28"/>
      <c r="AC997" s="28"/>
      <c r="AD997" s="28"/>
      <c r="AE997" s="28"/>
      <c r="AF997" s="28"/>
      <c r="AG997" s="28"/>
      <c r="AH997" s="28"/>
      <c r="AI997" s="28"/>
      <c r="AJ997" s="28"/>
      <c r="AK997" s="28"/>
      <c r="AL997" s="28"/>
      <c r="AM997" s="28"/>
      <c r="AN997" s="28"/>
      <c r="AO997" s="28"/>
      <c r="AP997" s="28"/>
      <c r="AQ997" s="28"/>
      <c r="AR997" s="28"/>
      <c r="AS997" s="28"/>
      <c r="AT997" s="28"/>
      <c r="AW997" s="37">
        <v>39729</v>
      </c>
      <c r="AX997">
        <v>25</v>
      </c>
      <c r="AY997">
        <v>1</v>
      </c>
      <c r="AZ997">
        <v>59</v>
      </c>
      <c r="BA997">
        <v>9</v>
      </c>
    </row>
    <row r="998" spans="15:53" hidden="1">
      <c r="O998" s="28"/>
      <c r="P998" s="28"/>
      <c r="Q998" s="28"/>
      <c r="R998" s="28"/>
      <c r="S998" s="28"/>
      <c r="T998" s="28"/>
      <c r="U998" s="28"/>
      <c r="V998" s="28"/>
      <c r="W998" s="28"/>
      <c r="X998" s="28"/>
      <c r="Y998" s="28"/>
      <c r="Z998" s="28"/>
      <c r="AA998" s="28"/>
      <c r="AB998" s="28"/>
      <c r="AC998" s="28"/>
      <c r="AD998" s="28"/>
      <c r="AE998" s="28"/>
      <c r="AF998" s="28"/>
      <c r="AG998" s="28"/>
      <c r="AH998" s="28"/>
      <c r="AI998" s="28"/>
      <c r="AJ998" s="28"/>
      <c r="AK998" s="28"/>
      <c r="AL998" s="28"/>
      <c r="AM998" s="28"/>
      <c r="AN998" s="28"/>
      <c r="AO998" s="28"/>
      <c r="AP998" s="28"/>
      <c r="AQ998" s="28"/>
      <c r="AR998" s="28"/>
      <c r="AS998" s="28"/>
      <c r="AT998" s="28"/>
      <c r="AW998" s="37">
        <v>39759</v>
      </c>
      <c r="AX998">
        <v>25</v>
      </c>
      <c r="AY998">
        <v>1</v>
      </c>
      <c r="AZ998">
        <v>60</v>
      </c>
      <c r="BA998">
        <v>8</v>
      </c>
    </row>
    <row r="999" spans="15:53" hidden="1">
      <c r="O999" s="28"/>
      <c r="P999" s="28"/>
      <c r="Q999" s="28"/>
      <c r="R999" s="28"/>
      <c r="S999" s="28"/>
      <c r="T999" s="28"/>
      <c r="U999" s="28"/>
      <c r="V999" s="28"/>
      <c r="W999" s="28"/>
      <c r="X999" s="28"/>
      <c r="Y999" s="28"/>
      <c r="Z999" s="28"/>
      <c r="AA999" s="28"/>
      <c r="AB999" s="28"/>
      <c r="AC999" s="28"/>
      <c r="AD999" s="28"/>
      <c r="AE999" s="28"/>
      <c r="AF999" s="28"/>
      <c r="AG999" s="28"/>
      <c r="AH999" s="28"/>
      <c r="AI999" s="28"/>
      <c r="AJ999" s="28"/>
      <c r="AK999" s="28"/>
      <c r="AL999" s="28"/>
      <c r="AM999" s="28"/>
      <c r="AN999" s="28"/>
      <c r="AO999" s="28"/>
      <c r="AP999" s="28"/>
      <c r="AQ999" s="28"/>
      <c r="AR999" s="28"/>
      <c r="AS999" s="28"/>
      <c r="AT999" s="28"/>
      <c r="AW999" s="37">
        <v>39789</v>
      </c>
      <c r="AX999">
        <v>25</v>
      </c>
      <c r="AY999">
        <v>1</v>
      </c>
      <c r="AZ999">
        <v>1</v>
      </c>
      <c r="BA999">
        <v>7</v>
      </c>
    </row>
    <row r="1000" spans="15:53" hidden="1">
      <c r="O1000" s="28"/>
      <c r="P1000" s="28"/>
      <c r="Q1000" s="28"/>
      <c r="R1000" s="28"/>
      <c r="S1000" s="28"/>
      <c r="T1000" s="28"/>
      <c r="U1000" s="28"/>
      <c r="V1000" s="28"/>
      <c r="W1000" s="28"/>
      <c r="X1000" s="28"/>
      <c r="Y1000" s="28"/>
      <c r="Z1000" s="28"/>
      <c r="AA1000" s="28"/>
      <c r="AB1000" s="28"/>
      <c r="AC1000" s="28"/>
      <c r="AD1000" s="28"/>
      <c r="AE1000" s="28"/>
      <c r="AF1000" s="28"/>
      <c r="AG1000" s="28"/>
      <c r="AH1000" s="28"/>
      <c r="AI1000" s="28"/>
      <c r="AJ1000" s="28"/>
      <c r="AK1000" s="28"/>
      <c r="AL1000" s="28"/>
      <c r="AM1000" s="28"/>
      <c r="AN1000" s="28"/>
      <c r="AO1000" s="28"/>
      <c r="AP1000" s="28"/>
      <c r="AQ1000" s="28"/>
      <c r="AR1000" s="28"/>
      <c r="AS1000" s="28"/>
      <c r="AT1000" s="28"/>
      <c r="AW1000" s="37">
        <v>39818</v>
      </c>
      <c r="AX1000">
        <v>25</v>
      </c>
      <c r="AY1000">
        <v>1</v>
      </c>
      <c r="AZ1000">
        <v>2</v>
      </c>
      <c r="BA1000">
        <v>6</v>
      </c>
    </row>
    <row r="1001" spans="15:53" hidden="1">
      <c r="O1001" s="28"/>
      <c r="P1001" s="28"/>
      <c r="Q1001" s="28"/>
      <c r="R1001" s="28"/>
      <c r="S1001" s="28"/>
      <c r="T1001" s="28"/>
      <c r="U1001" s="28"/>
      <c r="V1001" s="28"/>
      <c r="W1001" s="28"/>
      <c r="X1001" s="28"/>
      <c r="Y1001" s="28"/>
      <c r="Z1001" s="28"/>
      <c r="AA1001" s="28"/>
      <c r="AB1001" s="28"/>
      <c r="AC1001" s="28"/>
      <c r="AD1001" s="28"/>
      <c r="AE1001" s="28"/>
      <c r="AF1001" s="28"/>
      <c r="AG1001" s="28"/>
      <c r="AH1001" s="28"/>
      <c r="AI1001" s="28"/>
      <c r="AJ1001" s="28"/>
      <c r="AK1001" s="28"/>
      <c r="AL1001" s="28"/>
      <c r="AM1001" s="28"/>
      <c r="AN1001" s="28"/>
      <c r="AO1001" s="28"/>
      <c r="AP1001" s="28"/>
      <c r="AQ1001" s="28"/>
      <c r="AR1001" s="28"/>
      <c r="AS1001" s="28"/>
      <c r="AT1001" s="28"/>
      <c r="AW1001" s="37">
        <v>39848</v>
      </c>
      <c r="AX1001">
        <v>26</v>
      </c>
      <c r="AY1001">
        <v>9</v>
      </c>
      <c r="AZ1001">
        <v>3</v>
      </c>
      <c r="BA1001">
        <v>5</v>
      </c>
    </row>
    <row r="1002" spans="15:53" hidden="1">
      <c r="O1002" s="28"/>
      <c r="P1002" s="28"/>
      <c r="Q1002" s="28"/>
      <c r="R1002" s="28"/>
      <c r="S1002" s="28"/>
      <c r="T1002" s="28"/>
      <c r="U1002" s="28"/>
      <c r="V1002" s="28"/>
      <c r="W1002" s="28"/>
      <c r="X1002" s="28"/>
      <c r="Y1002" s="28"/>
      <c r="Z1002" s="28"/>
      <c r="AA1002" s="28"/>
      <c r="AB1002" s="28"/>
      <c r="AC1002" s="28"/>
      <c r="AD1002" s="28"/>
      <c r="AE1002" s="28"/>
      <c r="AF1002" s="28"/>
      <c r="AG1002" s="28"/>
      <c r="AH1002" s="28"/>
      <c r="AI1002" s="28"/>
      <c r="AJ1002" s="28"/>
      <c r="AK1002" s="28"/>
      <c r="AL1002" s="28"/>
      <c r="AM1002" s="28"/>
      <c r="AN1002" s="28"/>
      <c r="AO1002" s="28"/>
      <c r="AP1002" s="28"/>
      <c r="AQ1002" s="28"/>
      <c r="AR1002" s="28"/>
      <c r="AS1002" s="28"/>
      <c r="AT1002" s="28"/>
      <c r="AW1002" s="37">
        <v>39877</v>
      </c>
      <c r="AX1002">
        <v>26</v>
      </c>
      <c r="AY1002">
        <v>9</v>
      </c>
      <c r="AZ1002">
        <v>4</v>
      </c>
      <c r="BA1002">
        <v>4</v>
      </c>
    </row>
    <row r="1003" spans="15:53" hidden="1">
      <c r="O1003" s="28"/>
      <c r="P1003" s="28"/>
      <c r="Q1003" s="28"/>
      <c r="R1003" s="28"/>
      <c r="S1003" s="28"/>
      <c r="T1003" s="28"/>
      <c r="U1003" s="28"/>
      <c r="V1003" s="28"/>
      <c r="W1003" s="28"/>
      <c r="X1003" s="28"/>
      <c r="Y1003" s="28"/>
      <c r="Z1003" s="28"/>
      <c r="AA1003" s="28"/>
      <c r="AB1003" s="28"/>
      <c r="AC1003" s="28"/>
      <c r="AD1003" s="28"/>
      <c r="AE1003" s="28"/>
      <c r="AF1003" s="28"/>
      <c r="AG1003" s="28"/>
      <c r="AH1003" s="28"/>
      <c r="AI1003" s="28"/>
      <c r="AJ1003" s="28"/>
      <c r="AK1003" s="28"/>
      <c r="AL1003" s="28"/>
      <c r="AM1003" s="28"/>
      <c r="AN1003" s="28"/>
      <c r="AO1003" s="28"/>
      <c r="AP1003" s="28"/>
      <c r="AQ1003" s="28"/>
      <c r="AR1003" s="28"/>
      <c r="AS1003" s="28"/>
      <c r="AT1003" s="28"/>
      <c r="AW1003" s="37">
        <v>39908</v>
      </c>
      <c r="AX1003">
        <v>26</v>
      </c>
      <c r="AY1003">
        <v>9</v>
      </c>
      <c r="AZ1003">
        <v>5</v>
      </c>
      <c r="BA1003">
        <v>3</v>
      </c>
    </row>
    <row r="1004" spans="15:53" hidden="1">
      <c r="O1004" s="28"/>
      <c r="P1004" s="28"/>
      <c r="Q1004" s="28"/>
      <c r="R1004" s="28"/>
      <c r="S1004" s="28"/>
      <c r="T1004" s="28"/>
      <c r="U1004" s="28"/>
      <c r="V1004" s="28"/>
      <c r="W1004" s="28"/>
      <c r="X1004" s="28"/>
      <c r="Y1004" s="28"/>
      <c r="Z1004" s="28"/>
      <c r="AA1004" s="28"/>
      <c r="AB1004" s="28"/>
      <c r="AC1004" s="28"/>
      <c r="AD1004" s="28"/>
      <c r="AE1004" s="28"/>
      <c r="AF1004" s="28"/>
      <c r="AG1004" s="28"/>
      <c r="AH1004" s="28"/>
      <c r="AI1004" s="28"/>
      <c r="AJ1004" s="28"/>
      <c r="AK1004" s="28"/>
      <c r="AL1004" s="28"/>
      <c r="AM1004" s="28"/>
      <c r="AN1004" s="28"/>
      <c r="AO1004" s="28"/>
      <c r="AP1004" s="28"/>
      <c r="AQ1004" s="28"/>
      <c r="AR1004" s="28"/>
      <c r="AS1004" s="28"/>
      <c r="AT1004" s="28"/>
      <c r="AW1004" s="37">
        <v>39938</v>
      </c>
      <c r="AX1004">
        <v>26</v>
      </c>
      <c r="AY1004">
        <v>9</v>
      </c>
      <c r="AZ1004">
        <v>6</v>
      </c>
      <c r="BA1004">
        <v>2</v>
      </c>
    </row>
    <row r="1005" spans="15:53" hidden="1">
      <c r="O1005" s="28"/>
      <c r="P1005" s="28"/>
      <c r="Q1005" s="28"/>
      <c r="R1005" s="28"/>
      <c r="S1005" s="28"/>
      <c r="T1005" s="28"/>
      <c r="U1005" s="28"/>
      <c r="V1005" s="28"/>
      <c r="W1005" s="28"/>
      <c r="X1005" s="28"/>
      <c r="Y1005" s="28"/>
      <c r="Z1005" s="28"/>
      <c r="AA1005" s="28"/>
      <c r="AB1005" s="28"/>
      <c r="AC1005" s="28"/>
      <c r="AD1005" s="28"/>
      <c r="AE1005" s="28"/>
      <c r="AF1005" s="28"/>
      <c r="AG1005" s="28"/>
      <c r="AH1005" s="28"/>
      <c r="AI1005" s="28"/>
      <c r="AJ1005" s="28"/>
      <c r="AK1005" s="28"/>
      <c r="AL1005" s="28"/>
      <c r="AM1005" s="28"/>
      <c r="AN1005" s="28"/>
      <c r="AO1005" s="28"/>
      <c r="AP1005" s="28"/>
      <c r="AQ1005" s="28"/>
      <c r="AR1005" s="28"/>
      <c r="AS1005" s="28"/>
      <c r="AT1005" s="28"/>
      <c r="AW1005" s="37">
        <v>39969</v>
      </c>
      <c r="AX1005">
        <v>26</v>
      </c>
      <c r="AY1005">
        <v>9</v>
      </c>
      <c r="AZ1005">
        <v>7</v>
      </c>
      <c r="BA1005">
        <v>1</v>
      </c>
    </row>
    <row r="1006" spans="15:53" hidden="1">
      <c r="O1006" s="28"/>
      <c r="P1006" s="28"/>
      <c r="Q1006" s="28"/>
      <c r="R1006" s="28"/>
      <c r="S1006" s="28"/>
      <c r="T1006" s="28"/>
      <c r="U1006" s="28"/>
      <c r="V1006" s="28"/>
      <c r="W1006" s="28"/>
      <c r="X1006" s="28"/>
      <c r="Y1006" s="28"/>
      <c r="Z1006" s="28"/>
      <c r="AA1006" s="28"/>
      <c r="AB1006" s="28"/>
      <c r="AC1006" s="28"/>
      <c r="AD1006" s="28"/>
      <c r="AE1006" s="28"/>
      <c r="AF1006" s="28"/>
      <c r="AG1006" s="28"/>
      <c r="AH1006" s="28"/>
      <c r="AI1006" s="28"/>
      <c r="AJ1006" s="28"/>
      <c r="AK1006" s="28"/>
      <c r="AL1006" s="28"/>
      <c r="AM1006" s="28"/>
      <c r="AN1006" s="28"/>
      <c r="AO1006" s="28"/>
      <c r="AP1006" s="28"/>
      <c r="AQ1006" s="28"/>
      <c r="AR1006" s="28"/>
      <c r="AS1006" s="28"/>
      <c r="AT1006" s="28"/>
      <c r="AW1006" s="37">
        <v>40001</v>
      </c>
      <c r="AX1006">
        <v>26</v>
      </c>
      <c r="AY1006">
        <v>9</v>
      </c>
      <c r="AZ1006">
        <v>8</v>
      </c>
      <c r="BA1006">
        <v>9</v>
      </c>
    </row>
    <row r="1007" spans="15:53" hidden="1">
      <c r="O1007" s="28"/>
      <c r="P1007" s="28"/>
      <c r="Q1007" s="28"/>
      <c r="R1007" s="28"/>
      <c r="S1007" s="28"/>
      <c r="T1007" s="28"/>
      <c r="U1007" s="28"/>
      <c r="V1007" s="28"/>
      <c r="W1007" s="28"/>
      <c r="X1007" s="28"/>
      <c r="Y1007" s="28"/>
      <c r="Z1007" s="28"/>
      <c r="AA1007" s="28"/>
      <c r="AB1007" s="28"/>
      <c r="AC1007" s="28"/>
      <c r="AD1007" s="28"/>
      <c r="AE1007" s="28"/>
      <c r="AF1007" s="28"/>
      <c r="AG1007" s="28"/>
      <c r="AH1007" s="28"/>
      <c r="AI1007" s="28"/>
      <c r="AJ1007" s="28"/>
      <c r="AK1007" s="28"/>
      <c r="AL1007" s="28"/>
      <c r="AM1007" s="28"/>
      <c r="AN1007" s="28"/>
      <c r="AO1007" s="28"/>
      <c r="AP1007" s="28"/>
      <c r="AQ1007" s="28"/>
      <c r="AR1007" s="28"/>
      <c r="AS1007" s="28"/>
      <c r="AT1007" s="28"/>
      <c r="AW1007" s="37">
        <v>40032</v>
      </c>
      <c r="AX1007">
        <v>26</v>
      </c>
      <c r="AY1007">
        <v>9</v>
      </c>
      <c r="AZ1007">
        <v>9</v>
      </c>
      <c r="BA1007">
        <v>8</v>
      </c>
    </row>
    <row r="1008" spans="15:53" hidden="1">
      <c r="O1008" s="28"/>
      <c r="P1008" s="28"/>
      <c r="Q1008" s="28"/>
      <c r="R1008" s="28"/>
      <c r="S1008" s="28"/>
      <c r="T1008" s="28"/>
      <c r="U1008" s="28"/>
      <c r="V1008" s="28"/>
      <c r="W1008" s="28"/>
      <c r="X1008" s="28"/>
      <c r="Y1008" s="28"/>
      <c r="Z1008" s="28"/>
      <c r="AA1008" s="28"/>
      <c r="AB1008" s="28"/>
      <c r="AC1008" s="28"/>
      <c r="AD1008" s="28"/>
      <c r="AE1008" s="28"/>
      <c r="AF1008" s="28"/>
      <c r="AG1008" s="28"/>
      <c r="AH1008" s="28"/>
      <c r="AI1008" s="28"/>
      <c r="AJ1008" s="28"/>
      <c r="AK1008" s="28"/>
      <c r="AL1008" s="28"/>
      <c r="AM1008" s="28"/>
      <c r="AN1008" s="28"/>
      <c r="AO1008" s="28"/>
      <c r="AP1008" s="28"/>
      <c r="AQ1008" s="28"/>
      <c r="AR1008" s="28"/>
      <c r="AS1008" s="28"/>
      <c r="AT1008" s="28"/>
      <c r="AW1008" s="37">
        <v>40063</v>
      </c>
      <c r="AX1008">
        <v>26</v>
      </c>
      <c r="AY1008">
        <v>9</v>
      </c>
      <c r="AZ1008">
        <v>10</v>
      </c>
      <c r="BA1008">
        <v>7</v>
      </c>
    </row>
    <row r="1009" spans="15:53" hidden="1">
      <c r="O1009" s="28"/>
      <c r="P1009" s="28"/>
      <c r="Q1009" s="28"/>
      <c r="R1009" s="28"/>
      <c r="S1009" s="28"/>
      <c r="T1009" s="28"/>
      <c r="U1009" s="28"/>
      <c r="V1009" s="28"/>
      <c r="W1009" s="28"/>
      <c r="X1009" s="28"/>
      <c r="Y1009" s="28"/>
      <c r="Z1009" s="28"/>
      <c r="AA1009" s="28"/>
      <c r="AB1009" s="28"/>
      <c r="AC1009" s="28"/>
      <c r="AD1009" s="28"/>
      <c r="AE1009" s="28"/>
      <c r="AF1009" s="28"/>
      <c r="AG1009" s="28"/>
      <c r="AH1009" s="28"/>
      <c r="AI1009" s="28"/>
      <c r="AJ1009" s="28"/>
      <c r="AK1009" s="28"/>
      <c r="AL1009" s="28"/>
      <c r="AM1009" s="28"/>
      <c r="AN1009" s="28"/>
      <c r="AO1009" s="28"/>
      <c r="AP1009" s="28"/>
      <c r="AQ1009" s="28"/>
      <c r="AR1009" s="28"/>
      <c r="AS1009" s="28"/>
      <c r="AT1009" s="28"/>
      <c r="AW1009" s="37">
        <v>40094</v>
      </c>
      <c r="AX1009">
        <v>26</v>
      </c>
      <c r="AY1009">
        <v>9</v>
      </c>
      <c r="AZ1009">
        <v>11</v>
      </c>
      <c r="BA1009">
        <v>6</v>
      </c>
    </row>
    <row r="1010" spans="15:53" hidden="1">
      <c r="O1010" s="28"/>
      <c r="P1010" s="28"/>
      <c r="Q1010" s="28"/>
      <c r="R1010" s="28"/>
      <c r="S1010" s="28"/>
      <c r="T1010" s="28"/>
      <c r="U1010" s="28"/>
      <c r="V1010" s="28"/>
      <c r="W1010" s="28"/>
      <c r="X1010" s="28"/>
      <c r="Y1010" s="28"/>
      <c r="Z1010" s="28"/>
      <c r="AA1010" s="28"/>
      <c r="AB1010" s="28"/>
      <c r="AC1010" s="28"/>
      <c r="AD1010" s="28"/>
      <c r="AE1010" s="28"/>
      <c r="AF1010" s="28"/>
      <c r="AG1010" s="28"/>
      <c r="AH1010" s="28"/>
      <c r="AI1010" s="28"/>
      <c r="AJ1010" s="28"/>
      <c r="AK1010" s="28"/>
      <c r="AL1010" s="28"/>
      <c r="AM1010" s="28"/>
      <c r="AN1010" s="28"/>
      <c r="AO1010" s="28"/>
      <c r="AP1010" s="28"/>
      <c r="AQ1010" s="28"/>
      <c r="AR1010" s="28"/>
      <c r="AS1010" s="28"/>
      <c r="AT1010" s="28"/>
      <c r="AW1010" s="37">
        <v>40124</v>
      </c>
      <c r="AX1010">
        <v>26</v>
      </c>
      <c r="AY1010">
        <v>9</v>
      </c>
      <c r="AZ1010">
        <v>12</v>
      </c>
      <c r="BA1010">
        <v>5</v>
      </c>
    </row>
    <row r="1011" spans="15:53" hidden="1">
      <c r="O1011" s="28"/>
      <c r="P1011" s="28"/>
      <c r="Q1011" s="28"/>
      <c r="R1011" s="28"/>
      <c r="S1011" s="28"/>
      <c r="T1011" s="28"/>
      <c r="U1011" s="28"/>
      <c r="V1011" s="28"/>
      <c r="W1011" s="28"/>
      <c r="X1011" s="28"/>
      <c r="Y1011" s="28"/>
      <c r="Z1011" s="28"/>
      <c r="AA1011" s="28"/>
      <c r="AB1011" s="28"/>
      <c r="AC1011" s="28"/>
      <c r="AD1011" s="28"/>
      <c r="AE1011" s="28"/>
      <c r="AF1011" s="28"/>
      <c r="AG1011" s="28"/>
      <c r="AH1011" s="28"/>
      <c r="AI1011" s="28"/>
      <c r="AJ1011" s="28"/>
      <c r="AK1011" s="28"/>
      <c r="AL1011" s="28"/>
      <c r="AM1011" s="28"/>
      <c r="AN1011" s="28"/>
      <c r="AO1011" s="28"/>
      <c r="AP1011" s="28"/>
      <c r="AQ1011" s="28"/>
      <c r="AR1011" s="28"/>
      <c r="AS1011" s="28"/>
      <c r="AT1011" s="28"/>
      <c r="AW1011" s="37">
        <v>40154</v>
      </c>
      <c r="AX1011">
        <v>26</v>
      </c>
      <c r="AY1011">
        <v>9</v>
      </c>
      <c r="AZ1011">
        <v>13</v>
      </c>
      <c r="BA1011">
        <v>4</v>
      </c>
    </row>
    <row r="1012" spans="15:53" hidden="1">
      <c r="O1012" s="28"/>
      <c r="P1012" s="28"/>
      <c r="Q1012" s="28"/>
      <c r="R1012" s="28"/>
      <c r="S1012" s="28"/>
      <c r="T1012" s="28"/>
      <c r="U1012" s="28"/>
      <c r="V1012" s="28"/>
      <c r="W1012" s="28"/>
      <c r="X1012" s="28"/>
      <c r="Y1012" s="28"/>
      <c r="Z1012" s="28"/>
      <c r="AA1012" s="28"/>
      <c r="AB1012" s="28"/>
      <c r="AC1012" s="28"/>
      <c r="AD1012" s="28"/>
      <c r="AE1012" s="28"/>
      <c r="AF1012" s="28"/>
      <c r="AG1012" s="28"/>
      <c r="AH1012" s="28"/>
      <c r="AI1012" s="28"/>
      <c r="AJ1012" s="28"/>
      <c r="AK1012" s="28"/>
      <c r="AL1012" s="28"/>
      <c r="AM1012" s="28"/>
      <c r="AN1012" s="28"/>
      <c r="AO1012" s="28"/>
      <c r="AP1012" s="28"/>
      <c r="AQ1012" s="28"/>
      <c r="AR1012" s="28"/>
      <c r="AS1012" s="28"/>
      <c r="AT1012" s="28"/>
      <c r="AW1012" s="37">
        <v>40183</v>
      </c>
      <c r="AX1012">
        <v>26</v>
      </c>
      <c r="AY1012">
        <v>9</v>
      </c>
      <c r="AZ1012">
        <v>14</v>
      </c>
      <c r="BA1012">
        <v>3</v>
      </c>
    </row>
    <row r="1013" spans="15:53" hidden="1">
      <c r="O1013" s="28"/>
      <c r="P1013" s="28"/>
      <c r="Q1013" s="28"/>
      <c r="R1013" s="28"/>
      <c r="S1013" s="28"/>
      <c r="T1013" s="28"/>
      <c r="U1013" s="28"/>
      <c r="V1013" s="28"/>
      <c r="W1013" s="28"/>
      <c r="X1013" s="28"/>
      <c r="Y1013" s="28"/>
      <c r="Z1013" s="28"/>
      <c r="AA1013" s="28"/>
      <c r="AB1013" s="28"/>
      <c r="AC1013" s="28"/>
      <c r="AD1013" s="28"/>
      <c r="AE1013" s="28"/>
      <c r="AF1013" s="28"/>
      <c r="AG1013" s="28"/>
      <c r="AH1013" s="28"/>
      <c r="AI1013" s="28"/>
      <c r="AJ1013" s="28"/>
      <c r="AK1013" s="28"/>
      <c r="AL1013" s="28"/>
      <c r="AM1013" s="28"/>
      <c r="AN1013" s="28"/>
      <c r="AO1013" s="28"/>
      <c r="AP1013" s="28"/>
      <c r="AQ1013" s="28"/>
      <c r="AR1013" s="28"/>
      <c r="AS1013" s="28"/>
      <c r="AT1013" s="28"/>
      <c r="AW1013" s="37">
        <v>40213</v>
      </c>
      <c r="AX1013">
        <v>27</v>
      </c>
      <c r="AY1013">
        <v>8</v>
      </c>
      <c r="AZ1013">
        <v>15</v>
      </c>
      <c r="BA1013">
        <v>2</v>
      </c>
    </row>
    <row r="1014" spans="15:53" hidden="1">
      <c r="O1014" s="28"/>
      <c r="P1014" s="28"/>
      <c r="Q1014" s="28"/>
      <c r="R1014" s="28"/>
      <c r="S1014" s="28"/>
      <c r="T1014" s="28"/>
      <c r="U1014" s="28"/>
      <c r="V1014" s="28"/>
      <c r="W1014" s="28"/>
      <c r="X1014" s="28"/>
      <c r="Y1014" s="28"/>
      <c r="Z1014" s="28"/>
      <c r="AA1014" s="28"/>
      <c r="AB1014" s="28"/>
      <c r="AC1014" s="28"/>
      <c r="AD1014" s="28"/>
      <c r="AE1014" s="28"/>
      <c r="AF1014" s="28"/>
      <c r="AG1014" s="28"/>
      <c r="AH1014" s="28"/>
      <c r="AI1014" s="28"/>
      <c r="AJ1014" s="28"/>
      <c r="AK1014" s="28"/>
      <c r="AL1014" s="28"/>
      <c r="AM1014" s="28"/>
      <c r="AN1014" s="28"/>
      <c r="AO1014" s="28"/>
      <c r="AP1014" s="28"/>
      <c r="AQ1014" s="28"/>
      <c r="AR1014" s="28"/>
      <c r="AS1014" s="28"/>
      <c r="AT1014" s="28"/>
      <c r="AW1014" s="37">
        <v>40243</v>
      </c>
      <c r="AX1014">
        <v>27</v>
      </c>
      <c r="AY1014">
        <v>8</v>
      </c>
      <c r="AZ1014">
        <v>16</v>
      </c>
      <c r="BA1014">
        <v>1</v>
      </c>
    </row>
    <row r="1015" spans="15:53" hidden="1">
      <c r="O1015" s="28"/>
      <c r="P1015" s="28"/>
      <c r="Q1015" s="28"/>
      <c r="R1015" s="28"/>
      <c r="S1015" s="28"/>
      <c r="T1015" s="28"/>
      <c r="U1015" s="28"/>
      <c r="V1015" s="28"/>
      <c r="W1015" s="28"/>
      <c r="X1015" s="28"/>
      <c r="Y1015" s="28"/>
      <c r="Z1015" s="28"/>
      <c r="AA1015" s="28"/>
      <c r="AB1015" s="28"/>
      <c r="AC1015" s="28"/>
      <c r="AD1015" s="28"/>
      <c r="AE1015" s="28"/>
      <c r="AF1015" s="28"/>
      <c r="AG1015" s="28"/>
      <c r="AH1015" s="28"/>
      <c r="AI1015" s="28"/>
      <c r="AJ1015" s="28"/>
      <c r="AK1015" s="28"/>
      <c r="AL1015" s="28"/>
      <c r="AM1015" s="28"/>
      <c r="AN1015" s="28"/>
      <c r="AO1015" s="28"/>
      <c r="AP1015" s="28"/>
      <c r="AQ1015" s="28"/>
      <c r="AR1015" s="28"/>
      <c r="AS1015" s="28"/>
      <c r="AT1015" s="28"/>
      <c r="AW1015" s="37">
        <v>40273</v>
      </c>
      <c r="AX1015">
        <v>27</v>
      </c>
      <c r="AY1015">
        <v>8</v>
      </c>
      <c r="AZ1015">
        <v>17</v>
      </c>
      <c r="BA1015">
        <v>9</v>
      </c>
    </row>
    <row r="1016" spans="15:53" hidden="1">
      <c r="O1016" s="28"/>
      <c r="P1016" s="28"/>
      <c r="Q1016" s="28"/>
      <c r="R1016" s="28"/>
      <c r="S1016" s="28"/>
      <c r="T1016" s="28"/>
      <c r="U1016" s="28"/>
      <c r="V1016" s="28"/>
      <c r="W1016" s="28"/>
      <c r="X1016" s="28"/>
      <c r="Y1016" s="28"/>
      <c r="Z1016" s="28"/>
      <c r="AA1016" s="28"/>
      <c r="AB1016" s="28"/>
      <c r="AC1016" s="28"/>
      <c r="AD1016" s="28"/>
      <c r="AE1016" s="28"/>
      <c r="AF1016" s="28"/>
      <c r="AG1016" s="28"/>
      <c r="AH1016" s="28"/>
      <c r="AI1016" s="28"/>
      <c r="AJ1016" s="28"/>
      <c r="AK1016" s="28"/>
      <c r="AL1016" s="28"/>
      <c r="AM1016" s="28"/>
      <c r="AN1016" s="28"/>
      <c r="AO1016" s="28"/>
      <c r="AP1016" s="28"/>
      <c r="AQ1016" s="28"/>
      <c r="AR1016" s="28"/>
      <c r="AS1016" s="28"/>
      <c r="AT1016" s="28"/>
      <c r="AW1016" s="37">
        <v>40303</v>
      </c>
      <c r="AX1016">
        <v>27</v>
      </c>
      <c r="AY1016">
        <v>8</v>
      </c>
      <c r="AZ1016">
        <v>18</v>
      </c>
      <c r="BA1016">
        <v>8</v>
      </c>
    </row>
    <row r="1017" spans="15:53" hidden="1">
      <c r="O1017" s="28"/>
      <c r="P1017" s="28"/>
      <c r="Q1017" s="28"/>
      <c r="R1017" s="28"/>
      <c r="S1017" s="28"/>
      <c r="T1017" s="28"/>
      <c r="U1017" s="28"/>
      <c r="V1017" s="28"/>
      <c r="W1017" s="28"/>
      <c r="X1017" s="28"/>
      <c r="Y1017" s="28"/>
      <c r="Z1017" s="28"/>
      <c r="AA1017" s="28"/>
      <c r="AB1017" s="28"/>
      <c r="AC1017" s="28"/>
      <c r="AD1017" s="28"/>
      <c r="AE1017" s="28"/>
      <c r="AF1017" s="28"/>
      <c r="AG1017" s="28"/>
      <c r="AH1017" s="28"/>
      <c r="AI1017" s="28"/>
      <c r="AJ1017" s="28"/>
      <c r="AK1017" s="28"/>
      <c r="AL1017" s="28"/>
      <c r="AM1017" s="28"/>
      <c r="AN1017" s="28"/>
      <c r="AO1017" s="28"/>
      <c r="AP1017" s="28"/>
      <c r="AQ1017" s="28"/>
      <c r="AR1017" s="28"/>
      <c r="AS1017" s="28"/>
      <c r="AT1017" s="28"/>
      <c r="AW1017" s="37">
        <v>40335</v>
      </c>
      <c r="AX1017">
        <v>27</v>
      </c>
      <c r="AY1017">
        <v>8</v>
      </c>
      <c r="AZ1017">
        <v>19</v>
      </c>
      <c r="BA1017">
        <v>7</v>
      </c>
    </row>
    <row r="1018" spans="15:53" hidden="1">
      <c r="O1018" s="28"/>
      <c r="P1018" s="28"/>
      <c r="Q1018" s="28"/>
      <c r="R1018" s="28"/>
      <c r="S1018" s="28"/>
      <c r="T1018" s="28"/>
      <c r="U1018" s="28"/>
      <c r="V1018" s="28"/>
      <c r="W1018" s="28"/>
      <c r="X1018" s="28"/>
      <c r="Y1018" s="28"/>
      <c r="Z1018" s="28"/>
      <c r="AA1018" s="28"/>
      <c r="AB1018" s="28"/>
      <c r="AC1018" s="28"/>
      <c r="AD1018" s="28"/>
      <c r="AE1018" s="28"/>
      <c r="AF1018" s="28"/>
      <c r="AG1018" s="28"/>
      <c r="AH1018" s="28"/>
      <c r="AI1018" s="28"/>
      <c r="AJ1018" s="28"/>
      <c r="AK1018" s="28"/>
      <c r="AL1018" s="28"/>
      <c r="AM1018" s="28"/>
      <c r="AN1018" s="28"/>
      <c r="AO1018" s="28"/>
      <c r="AP1018" s="28"/>
      <c r="AQ1018" s="28"/>
      <c r="AR1018" s="28"/>
      <c r="AS1018" s="28"/>
      <c r="AT1018" s="28"/>
      <c r="AW1018" s="37">
        <v>40366</v>
      </c>
      <c r="AX1018">
        <v>27</v>
      </c>
      <c r="AY1018">
        <v>8</v>
      </c>
      <c r="AZ1018">
        <v>20</v>
      </c>
      <c r="BA1018">
        <v>6</v>
      </c>
    </row>
    <row r="1019" spans="15:53" hidden="1">
      <c r="O1019" s="28"/>
      <c r="P1019" s="28"/>
      <c r="Q1019" s="28"/>
      <c r="R1019" s="28"/>
      <c r="S1019" s="28"/>
      <c r="T1019" s="28"/>
      <c r="U1019" s="28"/>
      <c r="V1019" s="28"/>
      <c r="W1019" s="28"/>
      <c r="X1019" s="28"/>
      <c r="Y1019" s="28"/>
      <c r="Z1019" s="28"/>
      <c r="AA1019" s="28"/>
      <c r="AB1019" s="28"/>
      <c r="AC1019" s="28"/>
      <c r="AD1019" s="28"/>
      <c r="AE1019" s="28"/>
      <c r="AF1019" s="28"/>
      <c r="AG1019" s="28"/>
      <c r="AH1019" s="28"/>
      <c r="AI1019" s="28"/>
      <c r="AJ1019" s="28"/>
      <c r="AK1019" s="28"/>
      <c r="AL1019" s="28"/>
      <c r="AM1019" s="28"/>
      <c r="AN1019" s="28"/>
      <c r="AO1019" s="28"/>
      <c r="AP1019" s="28"/>
      <c r="AQ1019" s="28"/>
      <c r="AR1019" s="28"/>
      <c r="AS1019" s="28"/>
      <c r="AT1019" s="28"/>
      <c r="AW1019" s="37">
        <v>40397</v>
      </c>
      <c r="AX1019">
        <v>27</v>
      </c>
      <c r="AY1019">
        <v>8</v>
      </c>
      <c r="AZ1019">
        <v>21</v>
      </c>
      <c r="BA1019">
        <v>5</v>
      </c>
    </row>
    <row r="1020" spans="15:53" hidden="1">
      <c r="O1020" s="28"/>
      <c r="P1020" s="28"/>
      <c r="Q1020" s="28"/>
      <c r="R1020" s="28"/>
      <c r="S1020" s="28"/>
      <c r="T1020" s="28"/>
      <c r="U1020" s="28"/>
      <c r="V1020" s="28"/>
      <c r="W1020" s="28"/>
      <c r="X1020" s="28"/>
      <c r="Y1020" s="28"/>
      <c r="Z1020" s="28"/>
      <c r="AA1020" s="28"/>
      <c r="AB1020" s="28"/>
      <c r="AC1020" s="28"/>
      <c r="AD1020" s="28"/>
      <c r="AE1020" s="28"/>
      <c r="AF1020" s="28"/>
      <c r="AG1020" s="28"/>
      <c r="AH1020" s="28"/>
      <c r="AI1020" s="28"/>
      <c r="AJ1020" s="28"/>
      <c r="AK1020" s="28"/>
      <c r="AL1020" s="28"/>
      <c r="AM1020" s="28"/>
      <c r="AN1020" s="28"/>
      <c r="AO1020" s="28"/>
      <c r="AP1020" s="28"/>
      <c r="AQ1020" s="28"/>
      <c r="AR1020" s="28"/>
      <c r="AS1020" s="28"/>
      <c r="AT1020" s="28"/>
      <c r="AW1020" s="37">
        <v>40429</v>
      </c>
      <c r="AX1020">
        <v>27</v>
      </c>
      <c r="AY1020">
        <v>8</v>
      </c>
      <c r="AZ1020">
        <v>22</v>
      </c>
      <c r="BA1020">
        <v>4</v>
      </c>
    </row>
    <row r="1021" spans="15:53" hidden="1">
      <c r="O1021" s="28"/>
      <c r="P1021" s="28"/>
      <c r="Q1021" s="28"/>
      <c r="R1021" s="28"/>
      <c r="S1021" s="28"/>
      <c r="T1021" s="28"/>
      <c r="U1021" s="28"/>
      <c r="V1021" s="28"/>
      <c r="W1021" s="28"/>
      <c r="X1021" s="28"/>
      <c r="Y1021" s="28"/>
      <c r="Z1021" s="28"/>
      <c r="AA1021" s="28"/>
      <c r="AB1021" s="28"/>
      <c r="AC1021" s="28"/>
      <c r="AD1021" s="28"/>
      <c r="AE1021" s="28"/>
      <c r="AF1021" s="28"/>
      <c r="AG1021" s="28"/>
      <c r="AH1021" s="28"/>
      <c r="AI1021" s="28"/>
      <c r="AJ1021" s="28"/>
      <c r="AK1021" s="28"/>
      <c r="AL1021" s="28"/>
      <c r="AM1021" s="28"/>
      <c r="AN1021" s="28"/>
      <c r="AO1021" s="28"/>
      <c r="AP1021" s="28"/>
      <c r="AQ1021" s="28"/>
      <c r="AR1021" s="28"/>
      <c r="AS1021" s="28"/>
      <c r="AT1021" s="28"/>
      <c r="AW1021" s="37">
        <v>40459</v>
      </c>
      <c r="AX1021">
        <v>27</v>
      </c>
      <c r="AY1021">
        <v>8</v>
      </c>
      <c r="AZ1021">
        <v>23</v>
      </c>
      <c r="BA1021">
        <v>3</v>
      </c>
    </row>
    <row r="1022" spans="15:53" hidden="1">
      <c r="O1022" s="28"/>
      <c r="P1022" s="28"/>
      <c r="Q1022" s="28"/>
      <c r="R1022" s="28"/>
      <c r="S1022" s="28"/>
      <c r="T1022" s="28"/>
      <c r="U1022" s="28"/>
      <c r="V1022" s="28"/>
      <c r="W1022" s="28"/>
      <c r="X1022" s="28"/>
      <c r="Y1022" s="28"/>
      <c r="Z1022" s="28"/>
      <c r="AA1022" s="28"/>
      <c r="AB1022" s="28"/>
      <c r="AC1022" s="28"/>
      <c r="AD1022" s="28"/>
      <c r="AE1022" s="28"/>
      <c r="AF1022" s="28"/>
      <c r="AG1022" s="28"/>
      <c r="AH1022" s="28"/>
      <c r="AI1022" s="28"/>
      <c r="AJ1022" s="28"/>
      <c r="AK1022" s="28"/>
      <c r="AL1022" s="28"/>
      <c r="AM1022" s="28"/>
      <c r="AN1022" s="28"/>
      <c r="AO1022" s="28"/>
      <c r="AP1022" s="28"/>
      <c r="AQ1022" s="28"/>
      <c r="AR1022" s="28"/>
      <c r="AS1022" s="28"/>
      <c r="AT1022" s="28"/>
      <c r="AW1022" s="37">
        <v>40489</v>
      </c>
      <c r="AX1022">
        <v>27</v>
      </c>
      <c r="AY1022">
        <v>8</v>
      </c>
      <c r="AZ1022">
        <v>24</v>
      </c>
      <c r="BA1022">
        <v>2</v>
      </c>
    </row>
    <row r="1023" spans="15:53" hidden="1">
      <c r="O1023" s="28"/>
      <c r="P1023" s="28"/>
      <c r="Q1023" s="28"/>
      <c r="R1023" s="28"/>
      <c r="S1023" s="28"/>
      <c r="T1023" s="28"/>
      <c r="U1023" s="28"/>
      <c r="V1023" s="28"/>
      <c r="W1023" s="28"/>
      <c r="X1023" s="28"/>
      <c r="Y1023" s="28"/>
      <c r="Z1023" s="28"/>
      <c r="AA1023" s="28"/>
      <c r="AB1023" s="28"/>
      <c r="AC1023" s="28"/>
      <c r="AD1023" s="28"/>
      <c r="AE1023" s="28"/>
      <c r="AF1023" s="28"/>
      <c r="AG1023" s="28"/>
      <c r="AH1023" s="28"/>
      <c r="AI1023" s="28"/>
      <c r="AJ1023" s="28"/>
      <c r="AK1023" s="28"/>
      <c r="AL1023" s="28"/>
      <c r="AM1023" s="28"/>
      <c r="AN1023" s="28"/>
      <c r="AO1023" s="28"/>
      <c r="AP1023" s="28"/>
      <c r="AQ1023" s="28"/>
      <c r="AR1023" s="28"/>
      <c r="AS1023" s="28"/>
      <c r="AT1023" s="28"/>
      <c r="AW1023" s="37">
        <v>40519</v>
      </c>
      <c r="AX1023">
        <v>27</v>
      </c>
      <c r="AY1023">
        <v>8</v>
      </c>
      <c r="AZ1023">
        <v>25</v>
      </c>
      <c r="BA1023">
        <v>1</v>
      </c>
    </row>
    <row r="1024" spans="15:53" hidden="1">
      <c r="O1024" s="28"/>
      <c r="P1024" s="28"/>
      <c r="Q1024" s="28"/>
      <c r="R1024" s="28"/>
      <c r="S1024" s="28"/>
      <c r="T1024" s="28"/>
      <c r="U1024" s="28"/>
      <c r="V1024" s="28"/>
      <c r="W1024" s="28"/>
      <c r="X1024" s="28"/>
      <c r="Y1024" s="28"/>
      <c r="Z1024" s="28"/>
      <c r="AA1024" s="28"/>
      <c r="AB1024" s="28"/>
      <c r="AC1024" s="28"/>
      <c r="AD1024" s="28"/>
      <c r="AE1024" s="28"/>
      <c r="AF1024" s="28"/>
      <c r="AG1024" s="28"/>
      <c r="AH1024" s="28"/>
      <c r="AI1024" s="28"/>
      <c r="AJ1024" s="28"/>
      <c r="AK1024" s="28"/>
      <c r="AL1024" s="28"/>
      <c r="AM1024" s="28"/>
      <c r="AN1024" s="28"/>
      <c r="AO1024" s="28"/>
      <c r="AP1024" s="28"/>
      <c r="AQ1024" s="28"/>
      <c r="AR1024" s="28"/>
      <c r="AS1024" s="28"/>
      <c r="AT1024" s="28"/>
      <c r="AW1024" s="37">
        <v>40549</v>
      </c>
      <c r="AX1024">
        <v>27</v>
      </c>
      <c r="AY1024">
        <v>8</v>
      </c>
      <c r="AZ1024">
        <v>26</v>
      </c>
      <c r="BA1024">
        <v>9</v>
      </c>
    </row>
    <row r="1025" spans="15:53" hidden="1">
      <c r="O1025" s="28"/>
      <c r="P1025" s="28"/>
      <c r="Q1025" s="28"/>
      <c r="R1025" s="28"/>
      <c r="S1025" s="28"/>
      <c r="T1025" s="28"/>
      <c r="U1025" s="28"/>
      <c r="V1025" s="28"/>
      <c r="W1025" s="28"/>
      <c r="X1025" s="28"/>
      <c r="Y1025" s="28"/>
      <c r="Z1025" s="28"/>
      <c r="AA1025" s="28"/>
      <c r="AB1025" s="28"/>
      <c r="AC1025" s="28"/>
      <c r="AD1025" s="28"/>
      <c r="AE1025" s="28"/>
      <c r="AF1025" s="28"/>
      <c r="AG1025" s="28"/>
      <c r="AH1025" s="28"/>
      <c r="AI1025" s="28"/>
      <c r="AJ1025" s="28"/>
      <c r="AK1025" s="28"/>
      <c r="AL1025" s="28"/>
      <c r="AM1025" s="28"/>
      <c r="AN1025" s="28"/>
      <c r="AO1025" s="28"/>
      <c r="AP1025" s="28"/>
      <c r="AQ1025" s="28"/>
      <c r="AR1025" s="28"/>
      <c r="AS1025" s="28"/>
      <c r="AT1025" s="28"/>
      <c r="AW1025" s="37">
        <v>40578</v>
      </c>
      <c r="AX1025">
        <v>28</v>
      </c>
      <c r="AY1025">
        <v>7</v>
      </c>
      <c r="AZ1025">
        <v>27</v>
      </c>
      <c r="BA1025">
        <v>8</v>
      </c>
    </row>
    <row r="1026" spans="15:53" hidden="1">
      <c r="O1026" s="28"/>
      <c r="P1026" s="28"/>
      <c r="Q1026" s="28"/>
      <c r="R1026" s="28"/>
      <c r="S1026" s="28"/>
      <c r="T1026" s="28"/>
      <c r="U1026" s="28"/>
      <c r="V1026" s="28"/>
      <c r="W1026" s="28"/>
      <c r="X1026" s="28"/>
      <c r="Y1026" s="28"/>
      <c r="Z1026" s="28"/>
      <c r="AA1026" s="28"/>
      <c r="AB1026" s="28"/>
      <c r="AC1026" s="28"/>
      <c r="AD1026" s="28"/>
      <c r="AE1026" s="28"/>
      <c r="AF1026" s="28"/>
      <c r="AG1026" s="28"/>
      <c r="AH1026" s="28"/>
      <c r="AI1026" s="28"/>
      <c r="AJ1026" s="28"/>
      <c r="AK1026" s="28"/>
      <c r="AL1026" s="28"/>
      <c r="AM1026" s="28"/>
      <c r="AN1026" s="28"/>
      <c r="AO1026" s="28"/>
      <c r="AP1026" s="28"/>
      <c r="AQ1026" s="28"/>
      <c r="AR1026" s="28"/>
      <c r="AS1026" s="28"/>
      <c r="AT1026" s="28"/>
      <c r="AW1026" s="37">
        <v>40608</v>
      </c>
      <c r="AX1026">
        <v>28</v>
      </c>
      <c r="AY1026">
        <v>7</v>
      </c>
      <c r="AZ1026">
        <v>28</v>
      </c>
      <c r="BA1026">
        <v>7</v>
      </c>
    </row>
    <row r="1027" spans="15:53" hidden="1">
      <c r="O1027" s="28"/>
      <c r="P1027" s="28"/>
      <c r="Q1027" s="28"/>
      <c r="R1027" s="28"/>
      <c r="S1027" s="28"/>
      <c r="T1027" s="28"/>
      <c r="U1027" s="28"/>
      <c r="V1027" s="28"/>
      <c r="W1027" s="28"/>
      <c r="X1027" s="28"/>
      <c r="Y1027" s="28"/>
      <c r="Z1027" s="28"/>
      <c r="AA1027" s="28"/>
      <c r="AB1027" s="28"/>
      <c r="AC1027" s="28"/>
      <c r="AD1027" s="28"/>
      <c r="AE1027" s="28"/>
      <c r="AF1027" s="28"/>
      <c r="AG1027" s="28"/>
      <c r="AH1027" s="28"/>
      <c r="AI1027" s="28"/>
      <c r="AJ1027" s="28"/>
      <c r="AK1027" s="28"/>
      <c r="AL1027" s="28"/>
      <c r="AM1027" s="28"/>
      <c r="AN1027" s="28"/>
      <c r="AO1027" s="28"/>
      <c r="AP1027" s="28"/>
      <c r="AQ1027" s="28"/>
      <c r="AR1027" s="28"/>
      <c r="AS1027" s="28"/>
      <c r="AT1027" s="28"/>
      <c r="AW1027" s="37">
        <v>40638</v>
      </c>
      <c r="AX1027">
        <v>28</v>
      </c>
      <c r="AY1027">
        <v>7</v>
      </c>
      <c r="AZ1027">
        <v>29</v>
      </c>
      <c r="BA1027">
        <v>6</v>
      </c>
    </row>
    <row r="1028" spans="15:53" hidden="1">
      <c r="O1028" s="28"/>
      <c r="P1028" s="28"/>
      <c r="Q1028" s="28"/>
      <c r="R1028" s="28"/>
      <c r="S1028" s="28"/>
      <c r="T1028" s="28"/>
      <c r="U1028" s="28"/>
      <c r="V1028" s="28"/>
      <c r="W1028" s="28"/>
      <c r="X1028" s="28"/>
      <c r="Y1028" s="28"/>
      <c r="Z1028" s="28"/>
      <c r="AA1028" s="28"/>
      <c r="AB1028" s="28"/>
      <c r="AC1028" s="28"/>
      <c r="AD1028" s="28"/>
      <c r="AE1028" s="28"/>
      <c r="AF1028" s="28"/>
      <c r="AG1028" s="28"/>
      <c r="AH1028" s="28"/>
      <c r="AI1028" s="28"/>
      <c r="AJ1028" s="28"/>
      <c r="AK1028" s="28"/>
      <c r="AL1028" s="28"/>
      <c r="AM1028" s="28"/>
      <c r="AN1028" s="28"/>
      <c r="AO1028" s="28"/>
      <c r="AP1028" s="28"/>
      <c r="AQ1028" s="28"/>
      <c r="AR1028" s="28"/>
      <c r="AS1028" s="28"/>
      <c r="AT1028" s="28"/>
      <c r="AW1028" s="37">
        <v>40669</v>
      </c>
      <c r="AX1028">
        <v>28</v>
      </c>
      <c r="AY1028">
        <v>7</v>
      </c>
      <c r="AZ1028">
        <v>30</v>
      </c>
      <c r="BA1028">
        <v>5</v>
      </c>
    </row>
    <row r="1029" spans="15:53" hidden="1">
      <c r="O1029" s="28"/>
      <c r="P1029" s="28"/>
      <c r="Q1029" s="28"/>
      <c r="R1029" s="28"/>
      <c r="S1029" s="28"/>
      <c r="T1029" s="28"/>
      <c r="U1029" s="28"/>
      <c r="V1029" s="28"/>
      <c r="W1029" s="28"/>
      <c r="X1029" s="28"/>
      <c r="Y1029" s="28"/>
      <c r="Z1029" s="28"/>
      <c r="AA1029" s="28"/>
      <c r="AB1029" s="28"/>
      <c r="AC1029" s="28"/>
      <c r="AD1029" s="28"/>
      <c r="AE1029" s="28"/>
      <c r="AF1029" s="28"/>
      <c r="AG1029" s="28"/>
      <c r="AH1029" s="28"/>
      <c r="AI1029" s="28"/>
      <c r="AJ1029" s="28"/>
      <c r="AK1029" s="28"/>
      <c r="AL1029" s="28"/>
      <c r="AM1029" s="28"/>
      <c r="AN1029" s="28"/>
      <c r="AO1029" s="28"/>
      <c r="AP1029" s="28"/>
      <c r="AQ1029" s="28"/>
      <c r="AR1029" s="28"/>
      <c r="AS1029" s="28"/>
      <c r="AT1029" s="28"/>
      <c r="AW1029" s="37">
        <v>40700</v>
      </c>
      <c r="AX1029">
        <v>28</v>
      </c>
      <c r="AY1029">
        <v>7</v>
      </c>
      <c r="AZ1029">
        <v>31</v>
      </c>
      <c r="BA1029">
        <v>4</v>
      </c>
    </row>
    <row r="1030" spans="15:53" hidden="1">
      <c r="O1030" s="28"/>
      <c r="P1030" s="28"/>
      <c r="Q1030" s="28"/>
      <c r="R1030" s="28"/>
      <c r="S1030" s="28"/>
      <c r="T1030" s="28"/>
      <c r="U1030" s="28"/>
      <c r="V1030" s="28"/>
      <c r="W1030" s="28"/>
      <c r="X1030" s="28"/>
      <c r="Y1030" s="28"/>
      <c r="Z1030" s="28"/>
      <c r="AA1030" s="28"/>
      <c r="AB1030" s="28"/>
      <c r="AC1030" s="28"/>
      <c r="AD1030" s="28"/>
      <c r="AE1030" s="28"/>
      <c r="AF1030" s="28"/>
      <c r="AG1030" s="28"/>
      <c r="AH1030" s="28"/>
      <c r="AI1030" s="28"/>
      <c r="AJ1030" s="28"/>
      <c r="AK1030" s="28"/>
      <c r="AL1030" s="28"/>
      <c r="AM1030" s="28"/>
      <c r="AN1030" s="28"/>
      <c r="AO1030" s="28"/>
      <c r="AP1030" s="28"/>
      <c r="AQ1030" s="28"/>
      <c r="AR1030" s="28"/>
      <c r="AS1030" s="28"/>
      <c r="AT1030" s="28"/>
      <c r="AW1030" s="37">
        <v>40731</v>
      </c>
      <c r="AX1030">
        <v>28</v>
      </c>
      <c r="AY1030">
        <v>7</v>
      </c>
      <c r="AZ1030">
        <v>32</v>
      </c>
      <c r="BA1030">
        <v>3</v>
      </c>
    </row>
    <row r="1031" spans="15:53" hidden="1">
      <c r="O1031" s="28"/>
      <c r="P1031" s="28"/>
      <c r="Q1031" s="28"/>
      <c r="R1031" s="28"/>
      <c r="S1031" s="28"/>
      <c r="T1031" s="28"/>
      <c r="U1031" s="28"/>
      <c r="V1031" s="28"/>
      <c r="W1031" s="28"/>
      <c r="X1031" s="28"/>
      <c r="Y1031" s="28"/>
      <c r="Z1031" s="28"/>
      <c r="AA1031" s="28"/>
      <c r="AB1031" s="28"/>
      <c r="AC1031" s="28"/>
      <c r="AD1031" s="28"/>
      <c r="AE1031" s="28"/>
      <c r="AF1031" s="28"/>
      <c r="AG1031" s="28"/>
      <c r="AH1031" s="28"/>
      <c r="AI1031" s="28"/>
      <c r="AJ1031" s="28"/>
      <c r="AK1031" s="28"/>
      <c r="AL1031" s="28"/>
      <c r="AM1031" s="28"/>
      <c r="AN1031" s="28"/>
      <c r="AO1031" s="28"/>
      <c r="AP1031" s="28"/>
      <c r="AQ1031" s="28"/>
      <c r="AR1031" s="28"/>
      <c r="AS1031" s="28"/>
      <c r="AT1031" s="28"/>
      <c r="AW1031" s="37">
        <v>40763</v>
      </c>
      <c r="AX1031">
        <v>28</v>
      </c>
      <c r="AY1031">
        <v>7</v>
      </c>
      <c r="AZ1031">
        <v>33</v>
      </c>
      <c r="BA1031">
        <v>2</v>
      </c>
    </row>
    <row r="1032" spans="15:53" hidden="1">
      <c r="O1032" s="28"/>
      <c r="P1032" s="28"/>
      <c r="Q1032" s="28"/>
      <c r="R1032" s="28"/>
      <c r="S1032" s="28"/>
      <c r="T1032" s="28"/>
      <c r="U1032" s="28"/>
      <c r="V1032" s="28"/>
      <c r="W1032" s="28"/>
      <c r="X1032" s="28"/>
      <c r="Y1032" s="28"/>
      <c r="Z1032" s="28"/>
      <c r="AA1032" s="28"/>
      <c r="AB1032" s="28"/>
      <c r="AC1032" s="28"/>
      <c r="AD1032" s="28"/>
      <c r="AE1032" s="28"/>
      <c r="AF1032" s="28"/>
      <c r="AG1032" s="28"/>
      <c r="AH1032" s="28"/>
      <c r="AI1032" s="28"/>
      <c r="AJ1032" s="28"/>
      <c r="AK1032" s="28"/>
      <c r="AL1032" s="28"/>
      <c r="AM1032" s="28"/>
      <c r="AN1032" s="28"/>
      <c r="AO1032" s="28"/>
      <c r="AP1032" s="28"/>
      <c r="AQ1032" s="28"/>
      <c r="AR1032" s="28"/>
      <c r="AS1032" s="28"/>
      <c r="AT1032" s="28"/>
      <c r="AW1032" s="37">
        <v>40794</v>
      </c>
      <c r="AX1032">
        <v>28</v>
      </c>
      <c r="AY1032">
        <v>7</v>
      </c>
      <c r="AZ1032">
        <v>34</v>
      </c>
      <c r="BA1032">
        <v>1</v>
      </c>
    </row>
    <row r="1033" spans="15:53" hidden="1">
      <c r="O1033" s="28"/>
      <c r="P1033" s="28"/>
      <c r="Q1033" s="28"/>
      <c r="R1033" s="28"/>
      <c r="S1033" s="28"/>
      <c r="T1033" s="28"/>
      <c r="U1033" s="28"/>
      <c r="V1033" s="28"/>
      <c r="W1033" s="28"/>
      <c r="X1033" s="28"/>
      <c r="Y1033" s="28"/>
      <c r="Z1033" s="28"/>
      <c r="AA1033" s="28"/>
      <c r="AB1033" s="28"/>
      <c r="AC1033" s="28"/>
      <c r="AD1033" s="28"/>
      <c r="AE1033" s="28"/>
      <c r="AF1033" s="28"/>
      <c r="AG1033" s="28"/>
      <c r="AH1033" s="28"/>
      <c r="AI1033" s="28"/>
      <c r="AJ1033" s="28"/>
      <c r="AK1033" s="28"/>
      <c r="AL1033" s="28"/>
      <c r="AM1033" s="28"/>
      <c r="AN1033" s="28"/>
      <c r="AO1033" s="28"/>
      <c r="AP1033" s="28"/>
      <c r="AQ1033" s="28"/>
      <c r="AR1033" s="28"/>
      <c r="AS1033" s="28"/>
      <c r="AT1033" s="28"/>
      <c r="AW1033" s="37">
        <v>40825</v>
      </c>
      <c r="AX1033">
        <v>28</v>
      </c>
      <c r="AY1033">
        <v>7</v>
      </c>
      <c r="AZ1033">
        <v>35</v>
      </c>
      <c r="BA1033">
        <v>9</v>
      </c>
    </row>
    <row r="1034" spans="15:53" hidden="1">
      <c r="O1034" s="28"/>
      <c r="P1034" s="28"/>
      <c r="Q1034" s="28"/>
      <c r="R1034" s="28"/>
      <c r="S1034" s="28"/>
      <c r="T1034" s="28"/>
      <c r="U1034" s="28"/>
      <c r="V1034" s="28"/>
      <c r="W1034" s="28"/>
      <c r="X1034" s="28"/>
      <c r="Y1034" s="28"/>
      <c r="Z1034" s="28"/>
      <c r="AA1034" s="28"/>
      <c r="AB1034" s="28"/>
      <c r="AC1034" s="28"/>
      <c r="AD1034" s="28"/>
      <c r="AE1034" s="28"/>
      <c r="AF1034" s="28"/>
      <c r="AG1034" s="28"/>
      <c r="AH1034" s="28"/>
      <c r="AI1034" s="28"/>
      <c r="AJ1034" s="28"/>
      <c r="AK1034" s="28"/>
      <c r="AL1034" s="28"/>
      <c r="AM1034" s="28"/>
      <c r="AN1034" s="28"/>
      <c r="AO1034" s="28"/>
      <c r="AP1034" s="28"/>
      <c r="AQ1034" s="28"/>
      <c r="AR1034" s="28"/>
      <c r="AS1034" s="28"/>
      <c r="AT1034" s="28"/>
      <c r="AW1034" s="37">
        <v>40855</v>
      </c>
      <c r="AX1034">
        <v>28</v>
      </c>
      <c r="AY1034">
        <v>7</v>
      </c>
      <c r="AZ1034">
        <v>36</v>
      </c>
      <c r="BA1034">
        <v>8</v>
      </c>
    </row>
    <row r="1035" spans="15:53" hidden="1">
      <c r="O1035" s="28"/>
      <c r="P1035" s="28"/>
      <c r="Q1035" s="28"/>
      <c r="R1035" s="28"/>
      <c r="S1035" s="28"/>
      <c r="T1035" s="28"/>
      <c r="U1035" s="28"/>
      <c r="V1035" s="28"/>
      <c r="W1035" s="28"/>
      <c r="X1035" s="28"/>
      <c r="Y1035" s="28"/>
      <c r="Z1035" s="28"/>
      <c r="AA1035" s="28"/>
      <c r="AB1035" s="28"/>
      <c r="AC1035" s="28"/>
      <c r="AD1035" s="28"/>
      <c r="AE1035" s="28"/>
      <c r="AF1035" s="28"/>
      <c r="AG1035" s="28"/>
      <c r="AH1035" s="28"/>
      <c r="AI1035" s="28"/>
      <c r="AJ1035" s="28"/>
      <c r="AK1035" s="28"/>
      <c r="AL1035" s="28"/>
      <c r="AM1035" s="28"/>
      <c r="AN1035" s="28"/>
      <c r="AO1035" s="28"/>
      <c r="AP1035" s="28"/>
      <c r="AQ1035" s="28"/>
      <c r="AR1035" s="28"/>
      <c r="AS1035" s="28"/>
      <c r="AT1035" s="28"/>
      <c r="AW1035" s="37">
        <v>40884</v>
      </c>
      <c r="AX1035">
        <v>28</v>
      </c>
      <c r="AY1035">
        <v>7</v>
      </c>
      <c r="AZ1035">
        <v>37</v>
      </c>
      <c r="BA1035">
        <v>7</v>
      </c>
    </row>
    <row r="1036" spans="15:53" hidden="1">
      <c r="O1036" s="28"/>
      <c r="P1036" s="28"/>
      <c r="Q1036" s="28"/>
      <c r="R1036" s="28"/>
      <c r="S1036" s="28"/>
      <c r="T1036" s="28"/>
      <c r="U1036" s="28"/>
      <c r="V1036" s="28"/>
      <c r="W1036" s="28"/>
      <c r="X1036" s="28"/>
      <c r="Y1036" s="28"/>
      <c r="Z1036" s="28"/>
      <c r="AA1036" s="28"/>
      <c r="AB1036" s="28"/>
      <c r="AC1036" s="28"/>
      <c r="AD1036" s="28"/>
      <c r="AE1036" s="28"/>
      <c r="AF1036" s="28"/>
      <c r="AG1036" s="28"/>
      <c r="AH1036" s="28"/>
      <c r="AI1036" s="28"/>
      <c r="AJ1036" s="28"/>
      <c r="AK1036" s="28"/>
      <c r="AL1036" s="28"/>
      <c r="AM1036" s="28"/>
      <c r="AN1036" s="28"/>
      <c r="AO1036" s="28"/>
      <c r="AP1036" s="28"/>
      <c r="AQ1036" s="28"/>
      <c r="AR1036" s="28"/>
      <c r="AS1036" s="28"/>
      <c r="AT1036" s="28"/>
      <c r="AW1036" s="37">
        <v>40914</v>
      </c>
      <c r="AX1036">
        <v>28</v>
      </c>
      <c r="AY1036">
        <v>7</v>
      </c>
      <c r="AZ1036">
        <v>38</v>
      </c>
      <c r="BA1036">
        <v>6</v>
      </c>
    </row>
    <row r="1037" spans="15:53" hidden="1">
      <c r="O1037" s="28"/>
      <c r="P1037" s="28"/>
      <c r="Q1037" s="28"/>
      <c r="R1037" s="28"/>
      <c r="S1037" s="28"/>
      <c r="T1037" s="28"/>
      <c r="U1037" s="28"/>
      <c r="V1037" s="28"/>
      <c r="W1037" s="28"/>
      <c r="X1037" s="28"/>
      <c r="Y1037" s="28"/>
      <c r="Z1037" s="28"/>
      <c r="AA1037" s="28"/>
      <c r="AB1037" s="28"/>
      <c r="AC1037" s="28"/>
      <c r="AD1037" s="28"/>
      <c r="AE1037" s="28"/>
      <c r="AF1037" s="28"/>
      <c r="AG1037" s="28"/>
      <c r="AH1037" s="28"/>
      <c r="AI1037" s="28"/>
      <c r="AJ1037" s="28"/>
      <c r="AK1037" s="28"/>
      <c r="AL1037" s="28"/>
      <c r="AM1037" s="28"/>
      <c r="AN1037" s="28"/>
      <c r="AO1037" s="28"/>
      <c r="AP1037" s="28"/>
      <c r="AQ1037" s="28"/>
      <c r="AR1037" s="28"/>
      <c r="AS1037" s="28"/>
      <c r="AT1037" s="28"/>
      <c r="AW1037" s="37">
        <v>40943</v>
      </c>
      <c r="AX1037">
        <v>29</v>
      </c>
      <c r="AY1037">
        <v>6</v>
      </c>
      <c r="AZ1037">
        <v>39</v>
      </c>
      <c r="BA1037">
        <v>5</v>
      </c>
    </row>
    <row r="1038" spans="15:53" hidden="1">
      <c r="O1038" s="28"/>
      <c r="P1038" s="28"/>
      <c r="Q1038" s="28"/>
      <c r="R1038" s="28"/>
      <c r="S1038" s="28"/>
      <c r="T1038" s="28"/>
      <c r="U1038" s="28"/>
      <c r="V1038" s="28"/>
      <c r="W1038" s="28"/>
      <c r="X1038" s="28"/>
      <c r="Y1038" s="28"/>
      <c r="Z1038" s="28"/>
      <c r="AA1038" s="28"/>
      <c r="AB1038" s="28"/>
      <c r="AC1038" s="28"/>
      <c r="AD1038" s="28"/>
      <c r="AE1038" s="28"/>
      <c r="AF1038" s="28"/>
      <c r="AG1038" s="28"/>
      <c r="AH1038" s="28"/>
      <c r="AI1038" s="28"/>
      <c r="AJ1038" s="28"/>
      <c r="AK1038" s="28"/>
      <c r="AL1038" s="28"/>
      <c r="AM1038" s="28"/>
      <c r="AN1038" s="28"/>
      <c r="AO1038" s="28"/>
      <c r="AP1038" s="28"/>
      <c r="AQ1038" s="28"/>
      <c r="AR1038" s="28"/>
      <c r="AS1038" s="28"/>
      <c r="AT1038" s="28"/>
      <c r="AW1038" s="37">
        <v>40973</v>
      </c>
      <c r="AX1038">
        <v>29</v>
      </c>
      <c r="AY1038">
        <v>6</v>
      </c>
      <c r="AZ1038">
        <v>40</v>
      </c>
      <c r="BA1038">
        <v>4</v>
      </c>
    </row>
    <row r="1039" spans="15:53" hidden="1">
      <c r="O1039" s="28"/>
      <c r="P1039" s="28"/>
      <c r="Q1039" s="28"/>
      <c r="R1039" s="28"/>
      <c r="S1039" s="28"/>
      <c r="T1039" s="28"/>
      <c r="U1039" s="28"/>
      <c r="V1039" s="28"/>
      <c r="W1039" s="28"/>
      <c r="X1039" s="28"/>
      <c r="Y1039" s="28"/>
      <c r="Z1039" s="28"/>
      <c r="AA1039" s="28"/>
      <c r="AB1039" s="28"/>
      <c r="AC1039" s="28"/>
      <c r="AD1039" s="28"/>
      <c r="AE1039" s="28"/>
      <c r="AF1039" s="28"/>
      <c r="AG1039" s="28"/>
      <c r="AH1039" s="28"/>
      <c r="AI1039" s="28"/>
      <c r="AJ1039" s="28"/>
      <c r="AK1039" s="28"/>
      <c r="AL1039" s="28"/>
      <c r="AM1039" s="28"/>
      <c r="AN1039" s="28"/>
      <c r="AO1039" s="28"/>
      <c r="AP1039" s="28"/>
      <c r="AQ1039" s="28"/>
      <c r="AR1039" s="28"/>
      <c r="AS1039" s="28"/>
      <c r="AT1039" s="28"/>
      <c r="AW1039" s="37">
        <v>41003</v>
      </c>
      <c r="AX1039">
        <v>29</v>
      </c>
      <c r="AY1039">
        <v>6</v>
      </c>
      <c r="AZ1039">
        <v>41</v>
      </c>
      <c r="BA1039">
        <v>3</v>
      </c>
    </row>
    <row r="1040" spans="15:53" hidden="1">
      <c r="O1040" s="28"/>
      <c r="P1040" s="28"/>
      <c r="Q1040" s="28"/>
      <c r="R1040" s="28"/>
      <c r="S1040" s="28"/>
      <c r="T1040" s="28"/>
      <c r="U1040" s="28"/>
      <c r="V1040" s="28"/>
      <c r="W1040" s="28"/>
      <c r="X1040" s="28"/>
      <c r="Y1040" s="28"/>
      <c r="Z1040" s="28"/>
      <c r="AA1040" s="28"/>
      <c r="AB1040" s="28"/>
      <c r="AC1040" s="28"/>
      <c r="AD1040" s="28"/>
      <c r="AE1040" s="28"/>
      <c r="AF1040" s="28"/>
      <c r="AG1040" s="28"/>
      <c r="AH1040" s="28"/>
      <c r="AI1040" s="28"/>
      <c r="AJ1040" s="28"/>
      <c r="AK1040" s="28"/>
      <c r="AL1040" s="28"/>
      <c r="AM1040" s="28"/>
      <c r="AN1040" s="28"/>
      <c r="AO1040" s="28"/>
      <c r="AP1040" s="28"/>
      <c r="AQ1040" s="28"/>
      <c r="AR1040" s="28"/>
      <c r="AS1040" s="28"/>
      <c r="AT1040" s="28"/>
      <c r="AW1040" s="37">
        <v>41034</v>
      </c>
      <c r="AX1040">
        <v>29</v>
      </c>
      <c r="AY1040">
        <v>6</v>
      </c>
      <c r="AZ1040">
        <v>42</v>
      </c>
      <c r="BA1040">
        <v>2</v>
      </c>
    </row>
    <row r="1041" spans="15:53" hidden="1">
      <c r="O1041" s="28"/>
      <c r="P1041" s="28"/>
      <c r="Q1041" s="28"/>
      <c r="R1041" s="28"/>
      <c r="S1041" s="28"/>
      <c r="T1041" s="28"/>
      <c r="U1041" s="28"/>
      <c r="V1041" s="28"/>
      <c r="W1041" s="28"/>
      <c r="X1041" s="28"/>
      <c r="Y1041" s="28"/>
      <c r="Z1041" s="28"/>
      <c r="AA1041" s="28"/>
      <c r="AB1041" s="28"/>
      <c r="AC1041" s="28"/>
      <c r="AD1041" s="28"/>
      <c r="AE1041" s="28"/>
      <c r="AF1041" s="28"/>
      <c r="AG1041" s="28"/>
      <c r="AH1041" s="28"/>
      <c r="AI1041" s="28"/>
      <c r="AJ1041" s="28"/>
      <c r="AK1041" s="28"/>
      <c r="AL1041" s="28"/>
      <c r="AM1041" s="28"/>
      <c r="AN1041" s="28"/>
      <c r="AO1041" s="28"/>
      <c r="AP1041" s="28"/>
      <c r="AQ1041" s="28"/>
      <c r="AR1041" s="28"/>
      <c r="AS1041" s="28"/>
      <c r="AT1041" s="28"/>
      <c r="AW1041" s="37">
        <v>41065</v>
      </c>
      <c r="AX1041">
        <v>29</v>
      </c>
      <c r="AY1041">
        <v>6</v>
      </c>
      <c r="AZ1041">
        <v>43</v>
      </c>
      <c r="BA1041">
        <v>1</v>
      </c>
    </row>
    <row r="1042" spans="15:53" hidden="1">
      <c r="O1042" s="28"/>
      <c r="P1042" s="28"/>
      <c r="Q1042" s="28"/>
      <c r="R1042" s="28"/>
      <c r="S1042" s="28"/>
      <c r="T1042" s="28"/>
      <c r="U1042" s="28"/>
      <c r="V1042" s="28"/>
      <c r="W1042" s="28"/>
      <c r="X1042" s="28"/>
      <c r="Y1042" s="28"/>
      <c r="Z1042" s="28"/>
      <c r="AA1042" s="28"/>
      <c r="AB1042" s="28"/>
      <c r="AC1042" s="28"/>
      <c r="AD1042" s="28"/>
      <c r="AE1042" s="28"/>
      <c r="AF1042" s="28"/>
      <c r="AG1042" s="28"/>
      <c r="AH1042" s="28"/>
      <c r="AI1042" s="28"/>
      <c r="AJ1042" s="28"/>
      <c r="AK1042" s="28"/>
      <c r="AL1042" s="28"/>
      <c r="AM1042" s="28"/>
      <c r="AN1042" s="28"/>
      <c r="AO1042" s="28"/>
      <c r="AP1042" s="28"/>
      <c r="AQ1042" s="28"/>
      <c r="AR1042" s="28"/>
      <c r="AS1042" s="28"/>
      <c r="AT1042" s="28"/>
      <c r="AW1042" s="37">
        <v>41097</v>
      </c>
      <c r="AX1042">
        <v>29</v>
      </c>
      <c r="AY1042">
        <v>6</v>
      </c>
      <c r="AZ1042">
        <v>44</v>
      </c>
      <c r="BA1042">
        <v>9</v>
      </c>
    </row>
    <row r="1043" spans="15:53" hidden="1">
      <c r="O1043" s="28"/>
      <c r="P1043" s="28"/>
      <c r="Q1043" s="28"/>
      <c r="R1043" s="28"/>
      <c r="S1043" s="28"/>
      <c r="T1043" s="28"/>
      <c r="U1043" s="28"/>
      <c r="V1043" s="28"/>
      <c r="W1043" s="28"/>
      <c r="X1043" s="28"/>
      <c r="Y1043" s="28"/>
      <c r="Z1043" s="28"/>
      <c r="AA1043" s="28"/>
      <c r="AB1043" s="28"/>
      <c r="AC1043" s="28"/>
      <c r="AD1043" s="28"/>
      <c r="AE1043" s="28"/>
      <c r="AF1043" s="28"/>
      <c r="AG1043" s="28"/>
      <c r="AH1043" s="28"/>
      <c r="AI1043" s="28"/>
      <c r="AJ1043" s="28"/>
      <c r="AK1043" s="28"/>
      <c r="AL1043" s="28"/>
      <c r="AM1043" s="28"/>
      <c r="AN1043" s="28"/>
      <c r="AO1043" s="28"/>
      <c r="AP1043" s="28"/>
      <c r="AQ1043" s="28"/>
      <c r="AR1043" s="28"/>
      <c r="AS1043" s="28"/>
      <c r="AT1043" s="28"/>
      <c r="AW1043" s="37">
        <v>41128</v>
      </c>
      <c r="AX1043">
        <v>29</v>
      </c>
      <c r="AY1043">
        <v>6</v>
      </c>
      <c r="AZ1043">
        <v>45</v>
      </c>
      <c r="BA1043">
        <v>8</v>
      </c>
    </row>
    <row r="1044" spans="15:53" hidden="1">
      <c r="O1044" s="28"/>
      <c r="P1044" s="28"/>
      <c r="Q1044" s="28"/>
      <c r="R1044" s="28"/>
      <c r="S1044" s="28"/>
      <c r="T1044" s="28"/>
      <c r="U1044" s="28"/>
      <c r="V1044" s="28"/>
      <c r="W1044" s="28"/>
      <c r="X1044" s="28"/>
      <c r="Y1044" s="28"/>
      <c r="Z1044" s="28"/>
      <c r="AA1044" s="28"/>
      <c r="AB1044" s="28"/>
      <c r="AC1044" s="28"/>
      <c r="AD1044" s="28"/>
      <c r="AE1044" s="28"/>
      <c r="AF1044" s="28"/>
      <c r="AG1044" s="28"/>
      <c r="AH1044" s="28"/>
      <c r="AI1044" s="28"/>
      <c r="AJ1044" s="28"/>
      <c r="AK1044" s="28"/>
      <c r="AL1044" s="28"/>
      <c r="AM1044" s="28"/>
      <c r="AN1044" s="28"/>
      <c r="AO1044" s="28"/>
      <c r="AP1044" s="28"/>
      <c r="AQ1044" s="28"/>
      <c r="AR1044" s="28"/>
      <c r="AS1044" s="28"/>
      <c r="AT1044" s="28"/>
      <c r="AW1044" s="37">
        <v>41159</v>
      </c>
      <c r="AX1044">
        <v>29</v>
      </c>
      <c r="AY1044">
        <v>6</v>
      </c>
      <c r="AZ1044">
        <v>46</v>
      </c>
      <c r="BA1044">
        <v>7</v>
      </c>
    </row>
    <row r="1045" spans="15:53" hidden="1">
      <c r="O1045" s="28"/>
      <c r="P1045" s="28"/>
      <c r="Q1045" s="28"/>
      <c r="R1045" s="28"/>
      <c r="S1045" s="28"/>
      <c r="T1045" s="28"/>
      <c r="U1045" s="28"/>
      <c r="V1045" s="28"/>
      <c r="W1045" s="28"/>
      <c r="X1045" s="28"/>
      <c r="Y1045" s="28"/>
      <c r="Z1045" s="28"/>
      <c r="AA1045" s="28"/>
      <c r="AB1045" s="28"/>
      <c r="AC1045" s="28"/>
      <c r="AD1045" s="28"/>
      <c r="AE1045" s="28"/>
      <c r="AF1045" s="28"/>
      <c r="AG1045" s="28"/>
      <c r="AH1045" s="28"/>
      <c r="AI1045" s="28"/>
      <c r="AJ1045" s="28"/>
      <c r="AK1045" s="28"/>
      <c r="AL1045" s="28"/>
      <c r="AM1045" s="28"/>
      <c r="AN1045" s="28"/>
      <c r="AO1045" s="28"/>
      <c r="AP1045" s="28"/>
      <c r="AQ1045" s="28"/>
      <c r="AR1045" s="28"/>
      <c r="AS1045" s="28"/>
      <c r="AT1045" s="28"/>
      <c r="AW1045" s="37">
        <v>41190</v>
      </c>
      <c r="AX1045">
        <v>29</v>
      </c>
      <c r="AY1045">
        <v>6</v>
      </c>
      <c r="AZ1045">
        <v>47</v>
      </c>
      <c r="BA1045">
        <v>6</v>
      </c>
    </row>
    <row r="1046" spans="15:53" hidden="1">
      <c r="O1046" s="28"/>
      <c r="P1046" s="28"/>
      <c r="Q1046" s="28"/>
      <c r="R1046" s="28"/>
      <c r="S1046" s="28"/>
      <c r="T1046" s="28"/>
      <c r="U1046" s="28"/>
      <c r="V1046" s="28"/>
      <c r="W1046" s="28"/>
      <c r="X1046" s="28"/>
      <c r="Y1046" s="28"/>
      <c r="Z1046" s="28"/>
      <c r="AA1046" s="28"/>
      <c r="AB1046" s="28"/>
      <c r="AC1046" s="28"/>
      <c r="AD1046" s="28"/>
      <c r="AE1046" s="28"/>
      <c r="AF1046" s="28"/>
      <c r="AG1046" s="28"/>
      <c r="AH1046" s="28"/>
      <c r="AI1046" s="28"/>
      <c r="AJ1046" s="28"/>
      <c r="AK1046" s="28"/>
      <c r="AL1046" s="28"/>
      <c r="AM1046" s="28"/>
      <c r="AN1046" s="28"/>
      <c r="AO1046" s="28"/>
      <c r="AP1046" s="28"/>
      <c r="AQ1046" s="28"/>
      <c r="AR1046" s="28"/>
      <c r="AS1046" s="28"/>
      <c r="AT1046" s="28"/>
      <c r="AW1046" s="37">
        <v>41220</v>
      </c>
      <c r="AX1046">
        <v>29</v>
      </c>
      <c r="AY1046">
        <v>6</v>
      </c>
      <c r="AZ1046">
        <v>48</v>
      </c>
      <c r="BA1046">
        <v>5</v>
      </c>
    </row>
    <row r="1047" spans="15:53" hidden="1">
      <c r="O1047" s="28"/>
      <c r="P1047" s="28"/>
      <c r="Q1047" s="28"/>
      <c r="R1047" s="28"/>
      <c r="S1047" s="28"/>
      <c r="T1047" s="28"/>
      <c r="U1047" s="28"/>
      <c r="V1047" s="28"/>
      <c r="W1047" s="28"/>
      <c r="X1047" s="28"/>
      <c r="Y1047" s="28"/>
      <c r="Z1047" s="28"/>
      <c r="AA1047" s="28"/>
      <c r="AB1047" s="28"/>
      <c r="AC1047" s="28"/>
      <c r="AD1047" s="28"/>
      <c r="AE1047" s="28"/>
      <c r="AF1047" s="28"/>
      <c r="AG1047" s="28"/>
      <c r="AH1047" s="28"/>
      <c r="AI1047" s="28"/>
      <c r="AJ1047" s="28"/>
      <c r="AK1047" s="28"/>
      <c r="AL1047" s="28"/>
      <c r="AM1047" s="28"/>
      <c r="AN1047" s="28"/>
      <c r="AO1047" s="28"/>
      <c r="AP1047" s="28"/>
      <c r="AQ1047" s="28"/>
      <c r="AR1047" s="28"/>
      <c r="AS1047" s="28"/>
      <c r="AT1047" s="28"/>
      <c r="AW1047" s="37">
        <v>41250</v>
      </c>
      <c r="AX1047">
        <v>29</v>
      </c>
      <c r="AY1047">
        <v>6</v>
      </c>
      <c r="AZ1047">
        <v>49</v>
      </c>
      <c r="BA1047">
        <v>4</v>
      </c>
    </row>
    <row r="1048" spans="15:53" hidden="1">
      <c r="O1048" s="28"/>
      <c r="P1048" s="28"/>
      <c r="Q1048" s="28"/>
      <c r="R1048" s="28"/>
      <c r="S1048" s="28"/>
      <c r="T1048" s="28"/>
      <c r="U1048" s="28"/>
      <c r="V1048" s="28"/>
      <c r="W1048" s="28"/>
      <c r="X1048" s="28"/>
      <c r="Y1048" s="28"/>
      <c r="Z1048" s="28"/>
      <c r="AA1048" s="28"/>
      <c r="AB1048" s="28"/>
      <c r="AC1048" s="28"/>
      <c r="AD1048" s="28"/>
      <c r="AE1048" s="28"/>
      <c r="AF1048" s="28"/>
      <c r="AG1048" s="28"/>
      <c r="AH1048" s="28"/>
      <c r="AI1048" s="28"/>
      <c r="AJ1048" s="28"/>
      <c r="AK1048" s="28"/>
      <c r="AL1048" s="28"/>
      <c r="AM1048" s="28"/>
      <c r="AN1048" s="28"/>
      <c r="AO1048" s="28"/>
      <c r="AP1048" s="28"/>
      <c r="AQ1048" s="28"/>
      <c r="AR1048" s="28"/>
      <c r="AS1048" s="28"/>
      <c r="AT1048" s="28"/>
      <c r="AW1048" s="37">
        <v>41279</v>
      </c>
      <c r="AX1048">
        <v>29</v>
      </c>
      <c r="AY1048">
        <v>6</v>
      </c>
      <c r="AZ1048">
        <v>50</v>
      </c>
      <c r="BA1048">
        <v>3</v>
      </c>
    </row>
    <row r="1049" spans="15:53" hidden="1">
      <c r="O1049" s="28"/>
      <c r="P1049" s="28"/>
      <c r="Q1049" s="28"/>
      <c r="R1049" s="28"/>
      <c r="S1049" s="28"/>
      <c r="T1049" s="28"/>
      <c r="U1049" s="28"/>
      <c r="V1049" s="28"/>
      <c r="W1049" s="28"/>
      <c r="X1049" s="28"/>
      <c r="Y1049" s="28"/>
      <c r="Z1049" s="28"/>
      <c r="AA1049" s="28"/>
      <c r="AB1049" s="28"/>
      <c r="AC1049" s="28"/>
      <c r="AD1049" s="28"/>
      <c r="AE1049" s="28"/>
      <c r="AF1049" s="28"/>
      <c r="AG1049" s="28"/>
      <c r="AH1049" s="28"/>
      <c r="AI1049" s="28"/>
      <c r="AJ1049" s="28"/>
      <c r="AK1049" s="28"/>
      <c r="AL1049" s="28"/>
      <c r="AM1049" s="28"/>
      <c r="AN1049" s="28"/>
      <c r="AO1049" s="28"/>
      <c r="AP1049" s="28"/>
      <c r="AQ1049" s="28"/>
      <c r="AR1049" s="28"/>
      <c r="AS1049" s="28"/>
      <c r="AT1049" s="28"/>
      <c r="AW1049" s="37">
        <v>41309</v>
      </c>
      <c r="AX1049">
        <v>30</v>
      </c>
      <c r="AY1049">
        <v>5</v>
      </c>
      <c r="AZ1049">
        <v>51</v>
      </c>
      <c r="BA1049">
        <v>2</v>
      </c>
    </row>
    <row r="1050" spans="15:53" hidden="1">
      <c r="O1050" s="28"/>
      <c r="P1050" s="28"/>
      <c r="Q1050" s="28"/>
      <c r="R1050" s="28"/>
      <c r="S1050" s="28"/>
      <c r="T1050" s="28"/>
      <c r="U1050" s="28"/>
      <c r="V1050" s="28"/>
      <c r="W1050" s="28"/>
      <c r="X1050" s="28"/>
      <c r="Y1050" s="28"/>
      <c r="Z1050" s="28"/>
      <c r="AA1050" s="28"/>
      <c r="AB1050" s="28"/>
      <c r="AC1050" s="28"/>
      <c r="AD1050" s="28"/>
      <c r="AE1050" s="28"/>
      <c r="AF1050" s="28"/>
      <c r="AG1050" s="28"/>
      <c r="AH1050" s="28"/>
      <c r="AI1050" s="28"/>
      <c r="AJ1050" s="28"/>
      <c r="AK1050" s="28"/>
      <c r="AL1050" s="28"/>
      <c r="AM1050" s="28"/>
      <c r="AN1050" s="28"/>
      <c r="AO1050" s="28"/>
      <c r="AP1050" s="28"/>
      <c r="AQ1050" s="28"/>
      <c r="AR1050" s="28"/>
      <c r="AS1050" s="28"/>
      <c r="AT1050" s="28"/>
      <c r="AW1050" s="37">
        <v>41338</v>
      </c>
      <c r="AX1050">
        <v>30</v>
      </c>
      <c r="AY1050">
        <v>5</v>
      </c>
      <c r="AZ1050">
        <v>52</v>
      </c>
      <c r="BA1050">
        <v>1</v>
      </c>
    </row>
    <row r="1051" spans="15:53" hidden="1">
      <c r="O1051" s="28"/>
      <c r="P1051" s="28"/>
      <c r="Q1051" s="28"/>
      <c r="R1051" s="28"/>
      <c r="S1051" s="28"/>
      <c r="T1051" s="28"/>
      <c r="U1051" s="28"/>
      <c r="V1051" s="28"/>
      <c r="W1051" s="28"/>
      <c r="X1051" s="28"/>
      <c r="Y1051" s="28"/>
      <c r="Z1051" s="28"/>
      <c r="AA1051" s="28"/>
      <c r="AB1051" s="28"/>
      <c r="AC1051" s="28"/>
      <c r="AD1051" s="28"/>
      <c r="AE1051" s="28"/>
      <c r="AF1051" s="28"/>
      <c r="AG1051" s="28"/>
      <c r="AH1051" s="28"/>
      <c r="AI1051" s="28"/>
      <c r="AJ1051" s="28"/>
      <c r="AK1051" s="28"/>
      <c r="AL1051" s="28"/>
      <c r="AM1051" s="28"/>
      <c r="AN1051" s="28"/>
      <c r="AO1051" s="28"/>
      <c r="AP1051" s="28"/>
      <c r="AQ1051" s="28"/>
      <c r="AR1051" s="28"/>
      <c r="AS1051" s="28"/>
      <c r="AT1051" s="28"/>
      <c r="AW1051" s="37">
        <v>41369</v>
      </c>
      <c r="AX1051">
        <v>30</v>
      </c>
      <c r="AY1051">
        <v>5</v>
      </c>
      <c r="AZ1051">
        <v>53</v>
      </c>
      <c r="BA1051">
        <v>9</v>
      </c>
    </row>
    <row r="1052" spans="15:53" hidden="1">
      <c r="O1052" s="28"/>
      <c r="P1052" s="28"/>
      <c r="Q1052" s="28"/>
      <c r="R1052" s="28"/>
      <c r="S1052" s="28"/>
      <c r="T1052" s="28"/>
      <c r="U1052" s="28"/>
      <c r="V1052" s="28"/>
      <c r="W1052" s="28"/>
      <c r="X1052" s="28"/>
      <c r="Y1052" s="28"/>
      <c r="Z1052" s="28"/>
      <c r="AA1052" s="28"/>
      <c r="AB1052" s="28"/>
      <c r="AC1052" s="28"/>
      <c r="AD1052" s="28"/>
      <c r="AE1052" s="28"/>
      <c r="AF1052" s="28"/>
      <c r="AG1052" s="28"/>
      <c r="AH1052" s="28"/>
      <c r="AI1052" s="28"/>
      <c r="AJ1052" s="28"/>
      <c r="AK1052" s="28"/>
      <c r="AL1052" s="28"/>
      <c r="AM1052" s="28"/>
      <c r="AN1052" s="28"/>
      <c r="AO1052" s="28"/>
      <c r="AP1052" s="28"/>
      <c r="AQ1052" s="28"/>
      <c r="AR1052" s="28"/>
      <c r="AS1052" s="28"/>
      <c r="AT1052" s="28"/>
      <c r="AW1052" s="37">
        <v>41399</v>
      </c>
      <c r="AX1052">
        <v>30</v>
      </c>
      <c r="AY1052">
        <v>5</v>
      </c>
      <c r="AZ1052">
        <v>54</v>
      </c>
      <c r="BA1052">
        <v>8</v>
      </c>
    </row>
    <row r="1053" spans="15:53" hidden="1">
      <c r="O1053" s="28"/>
      <c r="P1053" s="28"/>
      <c r="Q1053" s="28"/>
      <c r="R1053" s="28"/>
      <c r="S1053" s="28"/>
      <c r="T1053" s="28"/>
      <c r="U1053" s="28"/>
      <c r="V1053" s="28"/>
      <c r="W1053" s="28"/>
      <c r="X1053" s="28"/>
      <c r="Y1053" s="28"/>
      <c r="Z1053" s="28"/>
      <c r="AA1053" s="28"/>
      <c r="AB1053" s="28"/>
      <c r="AC1053" s="28"/>
      <c r="AD1053" s="28"/>
      <c r="AE1053" s="28"/>
      <c r="AF1053" s="28"/>
      <c r="AG1053" s="28"/>
      <c r="AH1053" s="28"/>
      <c r="AI1053" s="28"/>
      <c r="AJ1053" s="28"/>
      <c r="AK1053" s="28"/>
      <c r="AL1053" s="28"/>
      <c r="AM1053" s="28"/>
      <c r="AN1053" s="28"/>
      <c r="AO1053" s="28"/>
      <c r="AP1053" s="28"/>
      <c r="AQ1053" s="28"/>
      <c r="AR1053" s="28"/>
      <c r="AS1053" s="28"/>
      <c r="AT1053" s="28"/>
      <c r="AW1053" s="37">
        <v>41430</v>
      </c>
      <c r="AX1053">
        <v>30</v>
      </c>
      <c r="AY1053">
        <v>5</v>
      </c>
      <c r="AZ1053">
        <v>55</v>
      </c>
      <c r="BA1053">
        <v>7</v>
      </c>
    </row>
    <row r="1054" spans="15:53" hidden="1">
      <c r="O1054" s="28"/>
      <c r="P1054" s="28"/>
      <c r="Q1054" s="28"/>
      <c r="R1054" s="28"/>
      <c r="S1054" s="28"/>
      <c r="T1054" s="28"/>
      <c r="U1054" s="28"/>
      <c r="V1054" s="28"/>
      <c r="W1054" s="28"/>
      <c r="X1054" s="28"/>
      <c r="Y1054" s="28"/>
      <c r="Z1054" s="28"/>
      <c r="AA1054" s="28"/>
      <c r="AB1054" s="28"/>
      <c r="AC1054" s="28"/>
      <c r="AD1054" s="28"/>
      <c r="AE1054" s="28"/>
      <c r="AF1054" s="28"/>
      <c r="AG1054" s="28"/>
      <c r="AH1054" s="28"/>
      <c r="AI1054" s="28"/>
      <c r="AJ1054" s="28"/>
      <c r="AK1054" s="28"/>
      <c r="AL1054" s="28"/>
      <c r="AM1054" s="28"/>
      <c r="AN1054" s="28"/>
      <c r="AO1054" s="28"/>
      <c r="AP1054" s="28"/>
      <c r="AQ1054" s="28"/>
      <c r="AR1054" s="28"/>
      <c r="AS1054" s="28"/>
      <c r="AT1054" s="28"/>
      <c r="AW1054" s="37">
        <v>41462</v>
      </c>
      <c r="AX1054">
        <v>30</v>
      </c>
      <c r="AY1054">
        <v>5</v>
      </c>
      <c r="AZ1054">
        <v>56</v>
      </c>
      <c r="BA1054">
        <v>6</v>
      </c>
    </row>
    <row r="1055" spans="15:53" hidden="1">
      <c r="O1055" s="28"/>
      <c r="P1055" s="28"/>
      <c r="Q1055" s="28"/>
      <c r="R1055" s="28"/>
      <c r="S1055" s="28"/>
      <c r="T1055" s="28"/>
      <c r="U1055" s="28"/>
      <c r="V1055" s="28"/>
      <c r="W1055" s="28"/>
      <c r="X1055" s="28"/>
      <c r="Y1055" s="28"/>
      <c r="Z1055" s="28"/>
      <c r="AA1055" s="28"/>
      <c r="AB1055" s="28"/>
      <c r="AC1055" s="28"/>
      <c r="AD1055" s="28"/>
      <c r="AE1055" s="28"/>
      <c r="AF1055" s="28"/>
      <c r="AG1055" s="28"/>
      <c r="AH1055" s="28"/>
      <c r="AI1055" s="28"/>
      <c r="AJ1055" s="28"/>
      <c r="AK1055" s="28"/>
      <c r="AL1055" s="28"/>
      <c r="AM1055" s="28"/>
      <c r="AN1055" s="28"/>
      <c r="AO1055" s="28"/>
      <c r="AP1055" s="28"/>
      <c r="AQ1055" s="28"/>
      <c r="AR1055" s="28"/>
      <c r="AS1055" s="28"/>
      <c r="AT1055" s="28"/>
      <c r="AW1055" s="37">
        <v>41493</v>
      </c>
      <c r="AX1055">
        <v>30</v>
      </c>
      <c r="AY1055">
        <v>5</v>
      </c>
      <c r="AZ1055">
        <v>57</v>
      </c>
      <c r="BA1055">
        <v>5</v>
      </c>
    </row>
    <row r="1056" spans="15:53" hidden="1">
      <c r="O1056" s="28"/>
      <c r="P1056" s="28"/>
      <c r="Q1056" s="28"/>
      <c r="R1056" s="28"/>
      <c r="S1056" s="28"/>
      <c r="T1056" s="28"/>
      <c r="U1056" s="28"/>
      <c r="V1056" s="28"/>
      <c r="W1056" s="28"/>
      <c r="X1056" s="28"/>
      <c r="Y1056" s="28"/>
      <c r="Z1056" s="28"/>
      <c r="AA1056" s="28"/>
      <c r="AB1056" s="28"/>
      <c r="AC1056" s="28"/>
      <c r="AD1056" s="28"/>
      <c r="AE1056" s="28"/>
      <c r="AF1056" s="28"/>
      <c r="AG1056" s="28"/>
      <c r="AH1056" s="28"/>
      <c r="AI1056" s="28"/>
      <c r="AJ1056" s="28"/>
      <c r="AK1056" s="28"/>
      <c r="AL1056" s="28"/>
      <c r="AM1056" s="28"/>
      <c r="AN1056" s="28"/>
      <c r="AO1056" s="28"/>
      <c r="AP1056" s="28"/>
      <c r="AQ1056" s="28"/>
      <c r="AR1056" s="28"/>
      <c r="AS1056" s="28"/>
      <c r="AT1056" s="28"/>
      <c r="AW1056" s="37">
        <v>41524</v>
      </c>
      <c r="AX1056">
        <v>30</v>
      </c>
      <c r="AY1056">
        <v>5</v>
      </c>
      <c r="AZ1056">
        <v>58</v>
      </c>
      <c r="BA1056">
        <v>4</v>
      </c>
    </row>
    <row r="1057" spans="15:53" hidden="1">
      <c r="O1057" s="28"/>
      <c r="P1057" s="28"/>
      <c r="Q1057" s="28"/>
      <c r="R1057" s="28"/>
      <c r="S1057" s="28"/>
      <c r="T1057" s="28"/>
      <c r="U1057" s="28"/>
      <c r="V1057" s="28"/>
      <c r="W1057" s="28"/>
      <c r="X1057" s="28"/>
      <c r="Y1057" s="28"/>
      <c r="Z1057" s="28"/>
      <c r="AA1057" s="28"/>
      <c r="AB1057" s="28"/>
      <c r="AC1057" s="28"/>
      <c r="AD1057" s="28"/>
      <c r="AE1057" s="28"/>
      <c r="AF1057" s="28"/>
      <c r="AG1057" s="28"/>
      <c r="AH1057" s="28"/>
      <c r="AI1057" s="28"/>
      <c r="AJ1057" s="28"/>
      <c r="AK1057" s="28"/>
      <c r="AL1057" s="28"/>
      <c r="AM1057" s="28"/>
      <c r="AN1057" s="28"/>
      <c r="AO1057" s="28"/>
      <c r="AP1057" s="28"/>
      <c r="AQ1057" s="28"/>
      <c r="AR1057" s="28"/>
      <c r="AS1057" s="28"/>
      <c r="AT1057" s="28"/>
      <c r="AW1057" s="37">
        <v>41555</v>
      </c>
      <c r="AX1057">
        <v>30</v>
      </c>
      <c r="AY1057">
        <v>5</v>
      </c>
      <c r="AZ1057">
        <v>59</v>
      </c>
      <c r="BA1057">
        <v>3</v>
      </c>
    </row>
    <row r="1058" spans="15:53" hidden="1">
      <c r="O1058" s="28"/>
      <c r="P1058" s="28"/>
      <c r="Q1058" s="28"/>
      <c r="R1058" s="28"/>
      <c r="S1058" s="28"/>
      <c r="T1058" s="28"/>
      <c r="U1058" s="28"/>
      <c r="V1058" s="28"/>
      <c r="W1058" s="28"/>
      <c r="X1058" s="28"/>
      <c r="Y1058" s="28"/>
      <c r="Z1058" s="28"/>
      <c r="AA1058" s="28"/>
      <c r="AB1058" s="28"/>
      <c r="AC1058" s="28"/>
      <c r="AD1058" s="28"/>
      <c r="AE1058" s="28"/>
      <c r="AF1058" s="28"/>
      <c r="AG1058" s="28"/>
      <c r="AH1058" s="28"/>
      <c r="AI1058" s="28"/>
      <c r="AJ1058" s="28"/>
      <c r="AK1058" s="28"/>
      <c r="AL1058" s="28"/>
      <c r="AM1058" s="28"/>
      <c r="AN1058" s="28"/>
      <c r="AO1058" s="28"/>
      <c r="AP1058" s="28"/>
      <c r="AQ1058" s="28"/>
      <c r="AR1058" s="28"/>
      <c r="AS1058" s="28"/>
      <c r="AT1058" s="28"/>
      <c r="AW1058" s="37">
        <v>41585</v>
      </c>
      <c r="AX1058">
        <v>30</v>
      </c>
      <c r="AY1058">
        <v>5</v>
      </c>
      <c r="AZ1058">
        <v>60</v>
      </c>
      <c r="BA1058">
        <v>2</v>
      </c>
    </row>
    <row r="1059" spans="15:53" hidden="1">
      <c r="O1059" s="28"/>
      <c r="P1059" s="28"/>
      <c r="Q1059" s="28"/>
      <c r="R1059" s="28"/>
      <c r="S1059" s="28"/>
      <c r="T1059" s="28"/>
      <c r="U1059" s="28"/>
      <c r="V1059" s="28"/>
      <c r="W1059" s="28"/>
      <c r="X1059" s="28"/>
      <c r="Y1059" s="28"/>
      <c r="Z1059" s="28"/>
      <c r="AA1059" s="28"/>
      <c r="AB1059" s="28"/>
      <c r="AC1059" s="28"/>
      <c r="AD1059" s="28"/>
      <c r="AE1059" s="28"/>
      <c r="AF1059" s="28"/>
      <c r="AG1059" s="28"/>
      <c r="AH1059" s="28"/>
      <c r="AI1059" s="28"/>
      <c r="AJ1059" s="28"/>
      <c r="AK1059" s="28"/>
      <c r="AL1059" s="28"/>
      <c r="AM1059" s="28"/>
      <c r="AN1059" s="28"/>
      <c r="AO1059" s="28"/>
      <c r="AP1059" s="28"/>
      <c r="AQ1059" s="28"/>
      <c r="AR1059" s="28"/>
      <c r="AS1059" s="28"/>
      <c r="AT1059" s="28"/>
      <c r="AW1059" s="37">
        <v>41615</v>
      </c>
      <c r="AX1059">
        <v>30</v>
      </c>
      <c r="AY1059">
        <v>5</v>
      </c>
      <c r="AZ1059">
        <v>1</v>
      </c>
      <c r="BA1059">
        <v>1</v>
      </c>
    </row>
    <row r="1060" spans="15:53" hidden="1">
      <c r="O1060" s="28"/>
      <c r="P1060" s="28"/>
      <c r="Q1060" s="28"/>
      <c r="R1060" s="28"/>
      <c r="S1060" s="28"/>
      <c r="T1060" s="28"/>
      <c r="U1060" s="28"/>
      <c r="V1060" s="28"/>
      <c r="W1060" s="28"/>
      <c r="X1060" s="28"/>
      <c r="Y1060" s="28"/>
      <c r="Z1060" s="28"/>
      <c r="AA1060" s="28"/>
      <c r="AB1060" s="28"/>
      <c r="AC1060" s="28"/>
      <c r="AD1060" s="28"/>
      <c r="AE1060" s="28"/>
      <c r="AF1060" s="28"/>
      <c r="AG1060" s="28"/>
      <c r="AH1060" s="28"/>
      <c r="AI1060" s="28"/>
      <c r="AJ1060" s="28"/>
      <c r="AK1060" s="28"/>
      <c r="AL1060" s="28"/>
      <c r="AM1060" s="28"/>
      <c r="AN1060" s="28"/>
      <c r="AO1060" s="28"/>
      <c r="AP1060" s="28"/>
      <c r="AQ1060" s="28"/>
      <c r="AR1060" s="28"/>
      <c r="AS1060" s="28"/>
      <c r="AT1060" s="28"/>
      <c r="AW1060" s="37">
        <v>41644</v>
      </c>
      <c r="AX1060">
        <v>30</v>
      </c>
      <c r="AY1060">
        <v>5</v>
      </c>
      <c r="AZ1060">
        <v>2</v>
      </c>
      <c r="BA1060">
        <v>9</v>
      </c>
    </row>
    <row r="1061" spans="15:53" hidden="1">
      <c r="O1061" s="28"/>
      <c r="P1061" s="28"/>
      <c r="Q1061" s="28"/>
      <c r="R1061" s="28"/>
      <c r="S1061" s="28"/>
      <c r="T1061" s="28"/>
      <c r="U1061" s="28"/>
      <c r="V1061" s="28"/>
      <c r="W1061" s="28"/>
      <c r="X1061" s="28"/>
      <c r="Y1061" s="28"/>
      <c r="Z1061" s="28"/>
      <c r="AA1061" s="28"/>
      <c r="AB1061" s="28"/>
      <c r="AC1061" s="28"/>
      <c r="AD1061" s="28"/>
      <c r="AE1061" s="28"/>
      <c r="AF1061" s="28"/>
      <c r="AG1061" s="28"/>
      <c r="AH1061" s="28"/>
      <c r="AI1061" s="28"/>
      <c r="AJ1061" s="28"/>
      <c r="AK1061" s="28"/>
      <c r="AL1061" s="28"/>
      <c r="AM1061" s="28"/>
      <c r="AN1061" s="28"/>
      <c r="AO1061" s="28"/>
      <c r="AP1061" s="28"/>
      <c r="AQ1061" s="28"/>
      <c r="AR1061" s="28"/>
      <c r="AS1061" s="28"/>
      <c r="AT1061" s="28"/>
      <c r="AW1061" s="37">
        <v>41674</v>
      </c>
      <c r="AX1061">
        <v>31</v>
      </c>
      <c r="AY1061">
        <v>4</v>
      </c>
      <c r="AZ1061">
        <v>3</v>
      </c>
      <c r="BA1061">
        <v>8</v>
      </c>
    </row>
    <row r="1062" spans="15:53" hidden="1">
      <c r="O1062" s="28"/>
      <c r="P1062" s="28"/>
      <c r="Q1062" s="28"/>
      <c r="R1062" s="28"/>
      <c r="S1062" s="28"/>
      <c r="T1062" s="28"/>
      <c r="U1062" s="28"/>
      <c r="V1062" s="28"/>
      <c r="W1062" s="28"/>
      <c r="X1062" s="28"/>
      <c r="Y1062" s="28"/>
      <c r="Z1062" s="28"/>
      <c r="AA1062" s="28"/>
      <c r="AB1062" s="28"/>
      <c r="AC1062" s="28"/>
      <c r="AD1062" s="28"/>
      <c r="AE1062" s="28"/>
      <c r="AF1062" s="28"/>
      <c r="AG1062" s="28"/>
      <c r="AH1062" s="28"/>
      <c r="AI1062" s="28"/>
      <c r="AJ1062" s="28"/>
      <c r="AK1062" s="28"/>
      <c r="AL1062" s="28"/>
      <c r="AM1062" s="28"/>
      <c r="AN1062" s="28"/>
      <c r="AO1062" s="28"/>
      <c r="AP1062" s="28"/>
      <c r="AQ1062" s="28"/>
      <c r="AR1062" s="28"/>
      <c r="AS1062" s="28"/>
      <c r="AT1062" s="28"/>
      <c r="AW1062" s="37">
        <v>41704</v>
      </c>
      <c r="AX1062">
        <v>31</v>
      </c>
      <c r="AY1062">
        <v>4</v>
      </c>
      <c r="AZ1062">
        <v>4</v>
      </c>
      <c r="BA1062">
        <v>7</v>
      </c>
    </row>
    <row r="1063" spans="15:53" hidden="1">
      <c r="O1063" s="28"/>
      <c r="P1063" s="28"/>
      <c r="Q1063" s="28"/>
      <c r="R1063" s="28"/>
      <c r="S1063" s="28"/>
      <c r="T1063" s="28"/>
      <c r="U1063" s="28"/>
      <c r="V1063" s="28"/>
      <c r="W1063" s="28"/>
      <c r="X1063" s="28"/>
      <c r="Y1063" s="28"/>
      <c r="Z1063" s="28"/>
      <c r="AA1063" s="28"/>
      <c r="AB1063" s="28"/>
      <c r="AC1063" s="28"/>
      <c r="AD1063" s="28"/>
      <c r="AE1063" s="28"/>
      <c r="AF1063" s="28"/>
      <c r="AG1063" s="28"/>
      <c r="AH1063" s="28"/>
      <c r="AI1063" s="28"/>
      <c r="AJ1063" s="28"/>
      <c r="AK1063" s="28"/>
      <c r="AL1063" s="28"/>
      <c r="AM1063" s="28"/>
      <c r="AN1063" s="28"/>
      <c r="AO1063" s="28"/>
      <c r="AP1063" s="28"/>
      <c r="AQ1063" s="28"/>
      <c r="AR1063" s="28"/>
      <c r="AS1063" s="28"/>
      <c r="AT1063" s="28"/>
      <c r="AW1063" s="37">
        <v>41734</v>
      </c>
      <c r="AX1063">
        <v>31</v>
      </c>
      <c r="AY1063">
        <v>4</v>
      </c>
      <c r="AZ1063">
        <v>5</v>
      </c>
      <c r="BA1063">
        <v>6</v>
      </c>
    </row>
    <row r="1064" spans="15:53" hidden="1">
      <c r="O1064" s="28"/>
      <c r="P1064" s="28"/>
      <c r="Q1064" s="28"/>
      <c r="R1064" s="28"/>
      <c r="S1064" s="28"/>
      <c r="T1064" s="28"/>
      <c r="U1064" s="28"/>
      <c r="V1064" s="28"/>
      <c r="W1064" s="28"/>
      <c r="X1064" s="28"/>
      <c r="Y1064" s="28"/>
      <c r="Z1064" s="28"/>
      <c r="AA1064" s="28"/>
      <c r="AB1064" s="28"/>
      <c r="AC1064" s="28"/>
      <c r="AD1064" s="28"/>
      <c r="AE1064" s="28"/>
      <c r="AF1064" s="28"/>
      <c r="AG1064" s="28"/>
      <c r="AH1064" s="28"/>
      <c r="AI1064" s="28"/>
      <c r="AJ1064" s="28"/>
      <c r="AK1064" s="28"/>
      <c r="AL1064" s="28"/>
      <c r="AM1064" s="28"/>
      <c r="AN1064" s="28"/>
      <c r="AO1064" s="28"/>
      <c r="AP1064" s="28"/>
      <c r="AQ1064" s="28"/>
      <c r="AR1064" s="28"/>
      <c r="AS1064" s="28"/>
      <c r="AT1064" s="28"/>
      <c r="AW1064" s="37">
        <v>41764</v>
      </c>
      <c r="AX1064">
        <v>31</v>
      </c>
      <c r="AY1064">
        <v>4</v>
      </c>
      <c r="AZ1064">
        <v>6</v>
      </c>
      <c r="BA1064">
        <v>5</v>
      </c>
    </row>
    <row r="1065" spans="15:53" hidden="1">
      <c r="O1065" s="28"/>
      <c r="P1065" s="28"/>
      <c r="Q1065" s="28"/>
      <c r="R1065" s="28"/>
      <c r="S1065" s="28"/>
      <c r="T1065" s="28"/>
      <c r="U1065" s="28"/>
      <c r="V1065" s="28"/>
      <c r="W1065" s="28"/>
      <c r="X1065" s="28"/>
      <c r="Y1065" s="28"/>
      <c r="Z1065" s="28"/>
      <c r="AA1065" s="28"/>
      <c r="AB1065" s="28"/>
      <c r="AC1065" s="28"/>
      <c r="AD1065" s="28"/>
      <c r="AE1065" s="28"/>
      <c r="AF1065" s="28"/>
      <c r="AG1065" s="28"/>
      <c r="AH1065" s="28"/>
      <c r="AI1065" s="28"/>
      <c r="AJ1065" s="28"/>
      <c r="AK1065" s="28"/>
      <c r="AL1065" s="28"/>
      <c r="AM1065" s="28"/>
      <c r="AN1065" s="28"/>
      <c r="AO1065" s="28"/>
      <c r="AP1065" s="28"/>
      <c r="AQ1065" s="28"/>
      <c r="AR1065" s="28"/>
      <c r="AS1065" s="28"/>
      <c r="AT1065" s="28"/>
      <c r="AW1065" s="37">
        <v>41796</v>
      </c>
      <c r="AX1065">
        <v>31</v>
      </c>
      <c r="AY1065">
        <v>4</v>
      </c>
      <c r="AZ1065">
        <v>7</v>
      </c>
      <c r="BA1065">
        <v>4</v>
      </c>
    </row>
    <row r="1066" spans="15:53" hidden="1">
      <c r="O1066" s="28"/>
      <c r="P1066" s="28"/>
      <c r="Q1066" s="28"/>
      <c r="R1066" s="28"/>
      <c r="S1066" s="28"/>
      <c r="T1066" s="28"/>
      <c r="U1066" s="28"/>
      <c r="V1066" s="28"/>
      <c r="W1066" s="28"/>
      <c r="X1066" s="28"/>
      <c r="Y1066" s="28"/>
      <c r="Z1066" s="28"/>
      <c r="AA1066" s="28"/>
      <c r="AB1066" s="28"/>
      <c r="AC1066" s="28"/>
      <c r="AD1066" s="28"/>
      <c r="AE1066" s="28"/>
      <c r="AF1066" s="28"/>
      <c r="AG1066" s="28"/>
      <c r="AH1066" s="28"/>
      <c r="AI1066" s="28"/>
      <c r="AJ1066" s="28"/>
      <c r="AK1066" s="28"/>
      <c r="AL1066" s="28"/>
      <c r="AM1066" s="28"/>
      <c r="AN1066" s="28"/>
      <c r="AO1066" s="28"/>
      <c r="AP1066" s="28"/>
      <c r="AQ1066" s="28"/>
      <c r="AR1066" s="28"/>
      <c r="AS1066" s="28"/>
      <c r="AT1066" s="28"/>
      <c r="AW1066" s="37">
        <v>41827</v>
      </c>
      <c r="AX1066">
        <v>31</v>
      </c>
      <c r="AY1066">
        <v>4</v>
      </c>
      <c r="AZ1066">
        <v>8</v>
      </c>
      <c r="BA1066">
        <v>3</v>
      </c>
    </row>
    <row r="1067" spans="15:53" hidden="1">
      <c r="O1067" s="28"/>
      <c r="P1067" s="28"/>
      <c r="Q1067" s="28"/>
      <c r="R1067" s="28"/>
      <c r="S1067" s="28"/>
      <c r="T1067" s="28"/>
      <c r="U1067" s="28"/>
      <c r="V1067" s="28"/>
      <c r="W1067" s="28"/>
      <c r="X1067" s="28"/>
      <c r="Y1067" s="28"/>
      <c r="Z1067" s="28"/>
      <c r="AA1067" s="28"/>
      <c r="AB1067" s="28"/>
      <c r="AC1067" s="28"/>
      <c r="AD1067" s="28"/>
      <c r="AE1067" s="28"/>
      <c r="AF1067" s="28"/>
      <c r="AG1067" s="28"/>
      <c r="AH1067" s="28"/>
      <c r="AI1067" s="28"/>
      <c r="AJ1067" s="28"/>
      <c r="AK1067" s="28"/>
      <c r="AL1067" s="28"/>
      <c r="AM1067" s="28"/>
      <c r="AN1067" s="28"/>
      <c r="AO1067" s="28"/>
      <c r="AP1067" s="28"/>
      <c r="AQ1067" s="28"/>
      <c r="AR1067" s="28"/>
      <c r="AS1067" s="28"/>
      <c r="AT1067" s="28"/>
      <c r="AW1067" s="37">
        <v>41858</v>
      </c>
      <c r="AX1067">
        <v>31</v>
      </c>
      <c r="AY1067">
        <v>4</v>
      </c>
      <c r="AZ1067">
        <v>9</v>
      </c>
      <c r="BA1067">
        <v>2</v>
      </c>
    </row>
    <row r="1068" spans="15:53" hidden="1">
      <c r="O1068" s="28"/>
      <c r="P1068" s="28"/>
      <c r="Q1068" s="28"/>
      <c r="R1068" s="28"/>
      <c r="S1068" s="28"/>
      <c r="T1068" s="28"/>
      <c r="U1068" s="28"/>
      <c r="V1068" s="28"/>
      <c r="W1068" s="28"/>
      <c r="X1068" s="28"/>
      <c r="Y1068" s="28"/>
      <c r="Z1068" s="28"/>
      <c r="AA1068" s="28"/>
      <c r="AB1068" s="28"/>
      <c r="AC1068" s="28"/>
      <c r="AD1068" s="28"/>
      <c r="AE1068" s="28"/>
      <c r="AF1068" s="28"/>
      <c r="AG1068" s="28"/>
      <c r="AH1068" s="28"/>
      <c r="AI1068" s="28"/>
      <c r="AJ1068" s="28"/>
      <c r="AK1068" s="28"/>
      <c r="AL1068" s="28"/>
      <c r="AM1068" s="28"/>
      <c r="AN1068" s="28"/>
      <c r="AO1068" s="28"/>
      <c r="AP1068" s="28"/>
      <c r="AQ1068" s="28"/>
      <c r="AR1068" s="28"/>
      <c r="AS1068" s="28"/>
      <c r="AT1068" s="28"/>
      <c r="AW1068" s="37">
        <v>41890</v>
      </c>
      <c r="AX1068">
        <v>31</v>
      </c>
      <c r="AY1068">
        <v>4</v>
      </c>
      <c r="AZ1068">
        <v>10</v>
      </c>
      <c r="BA1068">
        <v>1</v>
      </c>
    </row>
    <row r="1069" spans="15:53" hidden="1">
      <c r="O1069" s="28"/>
      <c r="P1069" s="28"/>
      <c r="Q1069" s="28"/>
      <c r="R1069" s="28"/>
      <c r="S1069" s="28"/>
      <c r="T1069" s="28"/>
      <c r="U1069" s="28"/>
      <c r="V1069" s="28"/>
      <c r="W1069" s="28"/>
      <c r="X1069" s="28"/>
      <c r="Y1069" s="28"/>
      <c r="Z1069" s="28"/>
      <c r="AA1069" s="28"/>
      <c r="AB1069" s="28"/>
      <c r="AC1069" s="28"/>
      <c r="AD1069" s="28"/>
      <c r="AE1069" s="28"/>
      <c r="AF1069" s="28"/>
      <c r="AG1069" s="28"/>
      <c r="AH1069" s="28"/>
      <c r="AI1069" s="28"/>
      <c r="AJ1069" s="28"/>
      <c r="AK1069" s="28"/>
      <c r="AL1069" s="28"/>
      <c r="AM1069" s="28"/>
      <c r="AN1069" s="28"/>
      <c r="AO1069" s="28"/>
      <c r="AP1069" s="28"/>
      <c r="AQ1069" s="28"/>
      <c r="AR1069" s="28"/>
      <c r="AS1069" s="28"/>
      <c r="AT1069" s="28"/>
      <c r="AW1069" s="37">
        <v>41920</v>
      </c>
      <c r="AX1069">
        <v>31</v>
      </c>
      <c r="AY1069">
        <v>4</v>
      </c>
      <c r="AZ1069">
        <v>11</v>
      </c>
      <c r="BA1069">
        <v>9</v>
      </c>
    </row>
    <row r="1070" spans="15:53" hidden="1">
      <c r="O1070" s="28"/>
      <c r="P1070" s="28"/>
      <c r="Q1070" s="28"/>
      <c r="R1070" s="28"/>
      <c r="S1070" s="28"/>
      <c r="T1070" s="28"/>
      <c r="U1070" s="28"/>
      <c r="V1070" s="28"/>
      <c r="W1070" s="28"/>
      <c r="X1070" s="28"/>
      <c r="Y1070" s="28"/>
      <c r="Z1070" s="28"/>
      <c r="AA1070" s="28"/>
      <c r="AB1070" s="28"/>
      <c r="AC1070" s="28"/>
      <c r="AD1070" s="28"/>
      <c r="AE1070" s="28"/>
      <c r="AF1070" s="28"/>
      <c r="AG1070" s="28"/>
      <c r="AH1070" s="28"/>
      <c r="AI1070" s="28"/>
      <c r="AJ1070" s="28"/>
      <c r="AK1070" s="28"/>
      <c r="AL1070" s="28"/>
      <c r="AM1070" s="28"/>
      <c r="AN1070" s="28"/>
      <c r="AO1070" s="28"/>
      <c r="AP1070" s="28"/>
      <c r="AQ1070" s="28"/>
      <c r="AR1070" s="28"/>
      <c r="AS1070" s="28"/>
      <c r="AT1070" s="28"/>
      <c r="AW1070" s="37">
        <v>41950</v>
      </c>
      <c r="AX1070">
        <v>31</v>
      </c>
      <c r="AY1070">
        <v>4</v>
      </c>
      <c r="AZ1070">
        <v>12</v>
      </c>
      <c r="BA1070">
        <v>8</v>
      </c>
    </row>
    <row r="1071" spans="15:53" hidden="1">
      <c r="O1071" s="28"/>
      <c r="P1071" s="28"/>
      <c r="Q1071" s="28"/>
      <c r="R1071" s="28"/>
      <c r="S1071" s="28"/>
      <c r="T1071" s="28"/>
      <c r="U1071" s="28"/>
      <c r="V1071" s="28"/>
      <c r="W1071" s="28"/>
      <c r="X1071" s="28"/>
      <c r="Y1071" s="28"/>
      <c r="Z1071" s="28"/>
      <c r="AA1071" s="28"/>
      <c r="AB1071" s="28"/>
      <c r="AC1071" s="28"/>
      <c r="AD1071" s="28"/>
      <c r="AE1071" s="28"/>
      <c r="AF1071" s="28"/>
      <c r="AG1071" s="28"/>
      <c r="AH1071" s="28"/>
      <c r="AI1071" s="28"/>
      <c r="AJ1071" s="28"/>
      <c r="AK1071" s="28"/>
      <c r="AL1071" s="28"/>
      <c r="AM1071" s="28"/>
      <c r="AN1071" s="28"/>
      <c r="AO1071" s="28"/>
      <c r="AP1071" s="28"/>
      <c r="AQ1071" s="28"/>
      <c r="AR1071" s="28"/>
      <c r="AS1071" s="28"/>
      <c r="AT1071" s="28"/>
      <c r="AW1071" s="37">
        <v>41980</v>
      </c>
      <c r="AX1071">
        <v>31</v>
      </c>
      <c r="AY1071">
        <v>4</v>
      </c>
      <c r="AZ1071">
        <v>13</v>
      </c>
      <c r="BA1071">
        <v>7</v>
      </c>
    </row>
    <row r="1072" spans="15:53" hidden="1">
      <c r="O1072" s="28"/>
      <c r="P1072" s="28"/>
      <c r="Q1072" s="28"/>
      <c r="R1072" s="28"/>
      <c r="S1072" s="28"/>
      <c r="T1072" s="28"/>
      <c r="U1072" s="28"/>
      <c r="V1072" s="28"/>
      <c r="W1072" s="28"/>
      <c r="X1072" s="28"/>
      <c r="Y1072" s="28"/>
      <c r="Z1072" s="28"/>
      <c r="AA1072" s="28"/>
      <c r="AB1072" s="28"/>
      <c r="AC1072" s="28"/>
      <c r="AD1072" s="28"/>
      <c r="AE1072" s="28"/>
      <c r="AF1072" s="28"/>
      <c r="AG1072" s="28"/>
      <c r="AH1072" s="28"/>
      <c r="AI1072" s="28"/>
      <c r="AJ1072" s="28"/>
      <c r="AK1072" s="28"/>
      <c r="AL1072" s="28"/>
      <c r="AM1072" s="28"/>
      <c r="AN1072" s="28"/>
      <c r="AO1072" s="28"/>
      <c r="AP1072" s="28"/>
      <c r="AQ1072" s="28"/>
      <c r="AR1072" s="28"/>
      <c r="AS1072" s="28"/>
      <c r="AT1072" s="28"/>
      <c r="AW1072" s="37">
        <v>42010</v>
      </c>
      <c r="AX1072">
        <v>31</v>
      </c>
      <c r="AY1072">
        <v>4</v>
      </c>
      <c r="AZ1072">
        <v>14</v>
      </c>
      <c r="BA1072">
        <v>6</v>
      </c>
    </row>
    <row r="1073" spans="15:53" hidden="1">
      <c r="O1073" s="28"/>
      <c r="P1073" s="28"/>
      <c r="Q1073" s="28"/>
      <c r="R1073" s="28"/>
      <c r="S1073" s="28"/>
      <c r="T1073" s="28"/>
      <c r="U1073" s="28"/>
      <c r="V1073" s="28"/>
      <c r="W1073" s="28"/>
      <c r="X1073" s="28"/>
      <c r="Y1073" s="28"/>
      <c r="Z1073" s="28"/>
      <c r="AA1073" s="28"/>
      <c r="AB1073" s="28"/>
      <c r="AC1073" s="28"/>
      <c r="AD1073" s="28"/>
      <c r="AE1073" s="28"/>
      <c r="AF1073" s="28"/>
      <c r="AG1073" s="28"/>
      <c r="AH1073" s="28"/>
      <c r="AI1073" s="28"/>
      <c r="AJ1073" s="28"/>
      <c r="AK1073" s="28"/>
      <c r="AL1073" s="28"/>
      <c r="AM1073" s="28"/>
      <c r="AN1073" s="28"/>
      <c r="AO1073" s="28"/>
      <c r="AP1073" s="28"/>
      <c r="AQ1073" s="28"/>
      <c r="AR1073" s="28"/>
      <c r="AS1073" s="28"/>
      <c r="AT1073" s="28"/>
      <c r="AW1073" s="37">
        <v>42039</v>
      </c>
      <c r="AX1073">
        <v>32</v>
      </c>
      <c r="AY1073">
        <v>3</v>
      </c>
      <c r="AZ1073">
        <v>15</v>
      </c>
      <c r="BA1073">
        <v>5</v>
      </c>
    </row>
    <row r="1074" spans="15:53" hidden="1">
      <c r="O1074" s="28"/>
      <c r="P1074" s="28"/>
      <c r="Q1074" s="28"/>
      <c r="R1074" s="28"/>
      <c r="S1074" s="28"/>
      <c r="T1074" s="28"/>
      <c r="U1074" s="28"/>
      <c r="V1074" s="28"/>
      <c r="W1074" s="28"/>
      <c r="X1074" s="28"/>
      <c r="Y1074" s="28"/>
      <c r="Z1074" s="28"/>
      <c r="AA1074" s="28"/>
      <c r="AB1074" s="28"/>
      <c r="AC1074" s="28"/>
      <c r="AD1074" s="28"/>
      <c r="AE1074" s="28"/>
      <c r="AF1074" s="28"/>
      <c r="AG1074" s="28"/>
      <c r="AH1074" s="28"/>
      <c r="AI1074" s="28"/>
      <c r="AJ1074" s="28"/>
      <c r="AK1074" s="28"/>
      <c r="AL1074" s="28"/>
      <c r="AM1074" s="28"/>
      <c r="AN1074" s="28"/>
      <c r="AO1074" s="28"/>
      <c r="AP1074" s="28"/>
      <c r="AQ1074" s="28"/>
      <c r="AR1074" s="28"/>
      <c r="AS1074" s="28"/>
      <c r="AT1074" s="28"/>
      <c r="AW1074" s="37">
        <v>42069</v>
      </c>
      <c r="AX1074">
        <v>32</v>
      </c>
      <c r="AY1074">
        <v>3</v>
      </c>
      <c r="AZ1074">
        <v>16</v>
      </c>
      <c r="BA1074">
        <v>4</v>
      </c>
    </row>
    <row r="1075" spans="15:53" hidden="1">
      <c r="O1075" s="28"/>
      <c r="P1075" s="28"/>
      <c r="Q1075" s="28"/>
      <c r="R1075" s="28"/>
      <c r="S1075" s="28"/>
      <c r="T1075" s="28"/>
      <c r="U1075" s="28"/>
      <c r="V1075" s="28"/>
      <c r="W1075" s="28"/>
      <c r="X1075" s="28"/>
      <c r="Y1075" s="28"/>
      <c r="Z1075" s="28"/>
      <c r="AA1075" s="28"/>
      <c r="AB1075" s="28"/>
      <c r="AC1075" s="28"/>
      <c r="AD1075" s="28"/>
      <c r="AE1075" s="28"/>
      <c r="AF1075" s="28"/>
      <c r="AG1075" s="28"/>
      <c r="AH1075" s="28"/>
      <c r="AI1075" s="28"/>
      <c r="AJ1075" s="28"/>
      <c r="AK1075" s="28"/>
      <c r="AL1075" s="28"/>
      <c r="AM1075" s="28"/>
      <c r="AN1075" s="28"/>
      <c r="AO1075" s="28"/>
      <c r="AP1075" s="28"/>
      <c r="AQ1075" s="28"/>
      <c r="AR1075" s="28"/>
      <c r="AS1075" s="28"/>
      <c r="AT1075" s="28"/>
      <c r="AW1075" s="37">
        <v>42099</v>
      </c>
      <c r="AX1075">
        <v>32</v>
      </c>
      <c r="AY1075">
        <v>3</v>
      </c>
      <c r="AZ1075">
        <v>17</v>
      </c>
      <c r="BA1075">
        <v>3</v>
      </c>
    </row>
    <row r="1076" spans="15:53" hidden="1">
      <c r="O1076" s="28"/>
      <c r="P1076" s="28"/>
      <c r="Q1076" s="28"/>
      <c r="R1076" s="28"/>
      <c r="S1076" s="28"/>
      <c r="T1076" s="28"/>
      <c r="U1076" s="28"/>
      <c r="V1076" s="28"/>
      <c r="W1076" s="28"/>
      <c r="X1076" s="28"/>
      <c r="Y1076" s="28"/>
      <c r="Z1076" s="28"/>
      <c r="AA1076" s="28"/>
      <c r="AB1076" s="28"/>
      <c r="AC1076" s="28"/>
      <c r="AD1076" s="28"/>
      <c r="AE1076" s="28"/>
      <c r="AF1076" s="28"/>
      <c r="AG1076" s="28"/>
      <c r="AH1076" s="28"/>
      <c r="AI1076" s="28"/>
      <c r="AJ1076" s="28"/>
      <c r="AK1076" s="28"/>
      <c r="AL1076" s="28"/>
      <c r="AM1076" s="28"/>
      <c r="AN1076" s="28"/>
      <c r="AO1076" s="28"/>
      <c r="AP1076" s="28"/>
      <c r="AQ1076" s="28"/>
      <c r="AR1076" s="28"/>
      <c r="AS1076" s="28"/>
      <c r="AT1076" s="28"/>
      <c r="AW1076" s="37">
        <v>42130</v>
      </c>
      <c r="AX1076">
        <v>32</v>
      </c>
      <c r="AY1076">
        <v>3</v>
      </c>
      <c r="AZ1076">
        <v>18</v>
      </c>
      <c r="BA1076">
        <v>2</v>
      </c>
    </row>
    <row r="1077" spans="15:53" hidden="1">
      <c r="O1077" s="28"/>
      <c r="P1077" s="28"/>
      <c r="Q1077" s="28"/>
      <c r="R1077" s="28"/>
      <c r="S1077" s="28"/>
      <c r="T1077" s="28"/>
      <c r="U1077" s="28"/>
      <c r="V1077" s="28"/>
      <c r="W1077" s="28"/>
      <c r="X1077" s="28"/>
      <c r="Y1077" s="28"/>
      <c r="Z1077" s="28"/>
      <c r="AA1077" s="28"/>
      <c r="AB1077" s="28"/>
      <c r="AC1077" s="28"/>
      <c r="AD1077" s="28"/>
      <c r="AE1077" s="28"/>
      <c r="AF1077" s="28"/>
      <c r="AG1077" s="28"/>
      <c r="AH1077" s="28"/>
      <c r="AI1077" s="28"/>
      <c r="AJ1077" s="28"/>
      <c r="AK1077" s="28"/>
      <c r="AL1077" s="28"/>
      <c r="AM1077" s="28"/>
      <c r="AN1077" s="28"/>
      <c r="AO1077" s="28"/>
      <c r="AP1077" s="28"/>
      <c r="AQ1077" s="28"/>
      <c r="AR1077" s="28"/>
      <c r="AS1077" s="28"/>
      <c r="AT1077" s="28"/>
      <c r="AW1077" s="37">
        <v>42161</v>
      </c>
      <c r="AX1077">
        <v>32</v>
      </c>
      <c r="AY1077">
        <v>3</v>
      </c>
      <c r="AZ1077">
        <v>19</v>
      </c>
      <c r="BA1077">
        <v>1</v>
      </c>
    </row>
    <row r="1078" spans="15:53" hidden="1">
      <c r="O1078" s="28"/>
      <c r="P1078" s="28"/>
      <c r="Q1078" s="28"/>
      <c r="R1078" s="28"/>
      <c r="S1078" s="28"/>
      <c r="T1078" s="28"/>
      <c r="U1078" s="28"/>
      <c r="V1078" s="28"/>
      <c r="W1078" s="28"/>
      <c r="X1078" s="28"/>
      <c r="Y1078" s="28"/>
      <c r="Z1078" s="28"/>
      <c r="AA1078" s="28"/>
      <c r="AB1078" s="28"/>
      <c r="AC1078" s="28"/>
      <c r="AD1078" s="28"/>
      <c r="AE1078" s="28"/>
      <c r="AF1078" s="28"/>
      <c r="AG1078" s="28"/>
      <c r="AH1078" s="28"/>
      <c r="AI1078" s="28"/>
      <c r="AJ1078" s="28"/>
      <c r="AK1078" s="28"/>
      <c r="AL1078" s="28"/>
      <c r="AM1078" s="28"/>
      <c r="AN1078" s="28"/>
      <c r="AO1078" s="28"/>
      <c r="AP1078" s="28"/>
      <c r="AQ1078" s="28"/>
      <c r="AR1078" s="28"/>
      <c r="AS1078" s="28"/>
      <c r="AT1078" s="28"/>
      <c r="AW1078" s="37">
        <v>42192</v>
      </c>
      <c r="AX1078">
        <v>32</v>
      </c>
      <c r="AY1078">
        <v>3</v>
      </c>
      <c r="AZ1078">
        <v>20</v>
      </c>
      <c r="BA1078">
        <v>9</v>
      </c>
    </row>
    <row r="1079" spans="15:53" hidden="1">
      <c r="O1079" s="28"/>
      <c r="P1079" s="28"/>
      <c r="Q1079" s="28"/>
      <c r="R1079" s="28"/>
      <c r="S1079" s="28"/>
      <c r="T1079" s="28"/>
      <c r="U1079" s="28"/>
      <c r="V1079" s="28"/>
      <c r="W1079" s="28"/>
      <c r="X1079" s="28"/>
      <c r="Y1079" s="28"/>
      <c r="Z1079" s="28"/>
      <c r="AA1079" s="28"/>
      <c r="AB1079" s="28"/>
      <c r="AC1079" s="28"/>
      <c r="AD1079" s="28"/>
      <c r="AE1079" s="28"/>
      <c r="AF1079" s="28"/>
      <c r="AG1079" s="28"/>
      <c r="AH1079" s="28"/>
      <c r="AI1079" s="28"/>
      <c r="AJ1079" s="28"/>
      <c r="AK1079" s="28"/>
      <c r="AL1079" s="28"/>
      <c r="AM1079" s="28"/>
      <c r="AN1079" s="28"/>
      <c r="AO1079" s="28"/>
      <c r="AP1079" s="28"/>
      <c r="AQ1079" s="28"/>
      <c r="AR1079" s="28"/>
      <c r="AS1079" s="28"/>
      <c r="AT1079" s="28"/>
      <c r="AW1079" s="37">
        <v>42224</v>
      </c>
      <c r="AX1079">
        <v>32</v>
      </c>
      <c r="AY1079">
        <v>3</v>
      </c>
      <c r="AZ1079">
        <v>21</v>
      </c>
      <c r="BA1079">
        <v>8</v>
      </c>
    </row>
    <row r="1080" spans="15:53" hidden="1">
      <c r="O1080" s="28"/>
      <c r="P1080" s="28"/>
      <c r="Q1080" s="28"/>
      <c r="R1080" s="28"/>
      <c r="S1080" s="28"/>
      <c r="T1080" s="28"/>
      <c r="U1080" s="28"/>
      <c r="V1080" s="28"/>
      <c r="W1080" s="28"/>
      <c r="X1080" s="28"/>
      <c r="Y1080" s="28"/>
      <c r="Z1080" s="28"/>
      <c r="AA1080" s="28"/>
      <c r="AB1080" s="28"/>
      <c r="AC1080" s="28"/>
      <c r="AD1080" s="28"/>
      <c r="AE1080" s="28"/>
      <c r="AF1080" s="28"/>
      <c r="AG1080" s="28"/>
      <c r="AH1080" s="28"/>
      <c r="AI1080" s="28"/>
      <c r="AJ1080" s="28"/>
      <c r="AK1080" s="28"/>
      <c r="AL1080" s="28"/>
      <c r="AM1080" s="28"/>
      <c r="AN1080" s="28"/>
      <c r="AO1080" s="28"/>
      <c r="AP1080" s="28"/>
      <c r="AQ1080" s="28"/>
      <c r="AR1080" s="28"/>
      <c r="AS1080" s="28"/>
      <c r="AT1080" s="28"/>
      <c r="AW1080" s="37">
        <v>42255</v>
      </c>
      <c r="AX1080">
        <v>32</v>
      </c>
      <c r="AY1080">
        <v>3</v>
      </c>
      <c r="AZ1080">
        <v>22</v>
      </c>
      <c r="BA1080">
        <v>7</v>
      </c>
    </row>
    <row r="1081" spans="15:53" hidden="1">
      <c r="O1081" s="28"/>
      <c r="P1081" s="28"/>
      <c r="Q1081" s="28"/>
      <c r="R1081" s="28"/>
      <c r="S1081" s="28"/>
      <c r="T1081" s="28"/>
      <c r="U1081" s="28"/>
      <c r="V1081" s="28"/>
      <c r="W1081" s="28"/>
      <c r="X1081" s="28"/>
      <c r="Y1081" s="28"/>
      <c r="Z1081" s="28"/>
      <c r="AA1081" s="28"/>
      <c r="AB1081" s="28"/>
      <c r="AC1081" s="28"/>
      <c r="AD1081" s="28"/>
      <c r="AE1081" s="28"/>
      <c r="AF1081" s="28"/>
      <c r="AG1081" s="28"/>
      <c r="AH1081" s="28"/>
      <c r="AI1081" s="28"/>
      <c r="AJ1081" s="28"/>
      <c r="AK1081" s="28"/>
      <c r="AL1081" s="28"/>
      <c r="AM1081" s="28"/>
      <c r="AN1081" s="28"/>
      <c r="AO1081" s="28"/>
      <c r="AP1081" s="28"/>
      <c r="AQ1081" s="28"/>
      <c r="AR1081" s="28"/>
      <c r="AS1081" s="28"/>
      <c r="AT1081" s="28"/>
      <c r="AW1081" s="37">
        <v>42285</v>
      </c>
      <c r="AX1081">
        <v>32</v>
      </c>
      <c r="AY1081">
        <v>3</v>
      </c>
      <c r="AZ1081">
        <v>23</v>
      </c>
      <c r="BA1081">
        <v>6</v>
      </c>
    </row>
    <row r="1082" spans="15:53" hidden="1">
      <c r="O1082" s="28"/>
      <c r="P1082" s="28"/>
      <c r="Q1082" s="28"/>
      <c r="R1082" s="28"/>
      <c r="S1082" s="28"/>
      <c r="T1082" s="28"/>
      <c r="U1082" s="28"/>
      <c r="V1082" s="28"/>
      <c r="W1082" s="28"/>
      <c r="X1082" s="28"/>
      <c r="Y1082" s="28"/>
      <c r="Z1082" s="28"/>
      <c r="AA1082" s="28"/>
      <c r="AB1082" s="28"/>
      <c r="AC1082" s="28"/>
      <c r="AD1082" s="28"/>
      <c r="AE1082" s="28"/>
      <c r="AF1082" s="28"/>
      <c r="AG1082" s="28"/>
      <c r="AH1082" s="28"/>
      <c r="AI1082" s="28"/>
      <c r="AJ1082" s="28"/>
      <c r="AK1082" s="28"/>
      <c r="AL1082" s="28"/>
      <c r="AM1082" s="28"/>
      <c r="AN1082" s="28"/>
      <c r="AO1082" s="28"/>
      <c r="AP1082" s="28"/>
      <c r="AQ1082" s="28"/>
      <c r="AR1082" s="28"/>
      <c r="AS1082" s="28"/>
      <c r="AT1082" s="28"/>
      <c r="AW1082" s="37">
        <v>42316</v>
      </c>
      <c r="AX1082">
        <v>32</v>
      </c>
      <c r="AY1082">
        <v>3</v>
      </c>
      <c r="AZ1082">
        <v>24</v>
      </c>
      <c r="BA1082">
        <v>5</v>
      </c>
    </row>
    <row r="1083" spans="15:53" hidden="1">
      <c r="O1083" s="28"/>
      <c r="P1083" s="28"/>
      <c r="Q1083" s="28"/>
      <c r="R1083" s="28"/>
      <c r="S1083" s="28"/>
      <c r="T1083" s="28"/>
      <c r="U1083" s="28"/>
      <c r="V1083" s="28"/>
      <c r="W1083" s="28"/>
      <c r="X1083" s="28"/>
      <c r="Y1083" s="28"/>
      <c r="Z1083" s="28"/>
      <c r="AA1083" s="28"/>
      <c r="AB1083" s="28"/>
      <c r="AC1083" s="28"/>
      <c r="AD1083" s="28"/>
      <c r="AE1083" s="28"/>
      <c r="AF1083" s="28"/>
      <c r="AG1083" s="28"/>
      <c r="AH1083" s="28"/>
      <c r="AI1083" s="28"/>
      <c r="AJ1083" s="28"/>
      <c r="AK1083" s="28"/>
      <c r="AL1083" s="28"/>
      <c r="AM1083" s="28"/>
      <c r="AN1083" s="28"/>
      <c r="AO1083" s="28"/>
      <c r="AP1083" s="28"/>
      <c r="AQ1083" s="28"/>
      <c r="AR1083" s="28"/>
      <c r="AS1083" s="28"/>
      <c r="AT1083" s="28"/>
      <c r="AW1083" s="37">
        <v>42345</v>
      </c>
      <c r="AX1083">
        <v>32</v>
      </c>
      <c r="AY1083">
        <v>3</v>
      </c>
      <c r="AZ1083">
        <v>25</v>
      </c>
      <c r="BA1083">
        <v>4</v>
      </c>
    </row>
    <row r="1084" spans="15:53" hidden="1">
      <c r="O1084" s="28"/>
      <c r="P1084" s="28"/>
      <c r="Q1084" s="28"/>
      <c r="R1084" s="28"/>
      <c r="S1084" s="28"/>
      <c r="T1084" s="28"/>
      <c r="U1084" s="28"/>
      <c r="V1084" s="28"/>
      <c r="W1084" s="28"/>
      <c r="X1084" s="28"/>
      <c r="Y1084" s="28"/>
      <c r="Z1084" s="28"/>
      <c r="AA1084" s="28"/>
      <c r="AB1084" s="28"/>
      <c r="AC1084" s="28"/>
      <c r="AD1084" s="28"/>
      <c r="AE1084" s="28"/>
      <c r="AF1084" s="28"/>
      <c r="AG1084" s="28"/>
      <c r="AH1084" s="28"/>
      <c r="AI1084" s="28"/>
      <c r="AJ1084" s="28"/>
      <c r="AK1084" s="28"/>
      <c r="AL1084" s="28"/>
      <c r="AM1084" s="28"/>
      <c r="AN1084" s="28"/>
      <c r="AO1084" s="28"/>
      <c r="AP1084" s="28"/>
      <c r="AQ1084" s="28"/>
      <c r="AR1084" s="28"/>
      <c r="AS1084" s="28"/>
      <c r="AT1084" s="28"/>
      <c r="AW1084" s="37">
        <v>42375</v>
      </c>
      <c r="AX1084">
        <v>32</v>
      </c>
      <c r="AY1084">
        <v>3</v>
      </c>
      <c r="AZ1084">
        <v>26</v>
      </c>
      <c r="BA1084">
        <v>3</v>
      </c>
    </row>
    <row r="1085" spans="15:53" hidden="1">
      <c r="O1085" s="28"/>
      <c r="P1085" s="28"/>
      <c r="Q1085" s="28"/>
      <c r="R1085" s="28"/>
      <c r="S1085" s="28"/>
      <c r="T1085" s="28"/>
      <c r="U1085" s="28"/>
      <c r="V1085" s="28"/>
      <c r="W1085" s="28"/>
      <c r="X1085" s="28"/>
      <c r="Y1085" s="28"/>
      <c r="Z1085" s="28"/>
      <c r="AA1085" s="28"/>
      <c r="AB1085" s="28"/>
      <c r="AC1085" s="28"/>
      <c r="AD1085" s="28"/>
      <c r="AE1085" s="28"/>
      <c r="AF1085" s="28"/>
      <c r="AG1085" s="28"/>
      <c r="AH1085" s="28"/>
      <c r="AI1085" s="28"/>
      <c r="AJ1085" s="28"/>
      <c r="AK1085" s="28"/>
      <c r="AL1085" s="28"/>
      <c r="AM1085" s="28"/>
      <c r="AN1085" s="28"/>
      <c r="AO1085" s="28"/>
      <c r="AP1085" s="28"/>
      <c r="AQ1085" s="28"/>
      <c r="AR1085" s="28"/>
      <c r="AS1085" s="28"/>
      <c r="AT1085" s="28"/>
      <c r="AW1085" s="37">
        <v>42404</v>
      </c>
      <c r="AX1085">
        <v>33</v>
      </c>
      <c r="AY1085">
        <v>2</v>
      </c>
      <c r="AZ1085">
        <v>27</v>
      </c>
      <c r="BA1085">
        <v>2</v>
      </c>
    </row>
    <row r="1086" spans="15:53" hidden="1">
      <c r="O1086" s="28"/>
      <c r="P1086" s="28"/>
      <c r="Q1086" s="28"/>
      <c r="R1086" s="28"/>
      <c r="S1086" s="28"/>
      <c r="T1086" s="28"/>
      <c r="U1086" s="28"/>
      <c r="V1086" s="28"/>
      <c r="W1086" s="28"/>
      <c r="X1086" s="28"/>
      <c r="Y1086" s="28"/>
      <c r="Z1086" s="28"/>
      <c r="AA1086" s="28"/>
      <c r="AB1086" s="28"/>
      <c r="AC1086" s="28"/>
      <c r="AD1086" s="28"/>
      <c r="AE1086" s="28"/>
      <c r="AF1086" s="28"/>
      <c r="AG1086" s="28"/>
      <c r="AH1086" s="28"/>
      <c r="AI1086" s="28"/>
      <c r="AJ1086" s="28"/>
      <c r="AK1086" s="28"/>
      <c r="AL1086" s="28"/>
      <c r="AM1086" s="28"/>
      <c r="AN1086" s="28"/>
      <c r="AO1086" s="28"/>
      <c r="AP1086" s="28"/>
      <c r="AQ1086" s="28"/>
      <c r="AR1086" s="28"/>
      <c r="AS1086" s="28"/>
      <c r="AT1086" s="28"/>
      <c r="AW1086" s="37">
        <v>42434</v>
      </c>
      <c r="AX1086">
        <v>33</v>
      </c>
      <c r="AY1086">
        <v>2</v>
      </c>
      <c r="AZ1086">
        <v>28</v>
      </c>
      <c r="BA1086">
        <v>1</v>
      </c>
    </row>
    <row r="1087" spans="15:53" hidden="1">
      <c r="O1087" s="28"/>
      <c r="P1087" s="28"/>
      <c r="Q1087" s="28"/>
      <c r="R1087" s="28"/>
      <c r="S1087" s="28"/>
      <c r="T1087" s="28"/>
      <c r="U1087" s="28"/>
      <c r="V1087" s="28"/>
      <c r="W1087" s="28"/>
      <c r="X1087" s="28"/>
      <c r="Y1087" s="28"/>
      <c r="Z1087" s="28"/>
      <c r="AA1087" s="28"/>
      <c r="AB1087" s="28"/>
      <c r="AC1087" s="28"/>
      <c r="AD1087" s="28"/>
      <c r="AE1087" s="28"/>
      <c r="AF1087" s="28"/>
      <c r="AG1087" s="28"/>
      <c r="AH1087" s="28"/>
      <c r="AI1087" s="28"/>
      <c r="AJ1087" s="28"/>
      <c r="AK1087" s="28"/>
      <c r="AL1087" s="28"/>
      <c r="AM1087" s="28"/>
      <c r="AN1087" s="28"/>
      <c r="AO1087" s="28"/>
      <c r="AP1087" s="28"/>
      <c r="AQ1087" s="28"/>
      <c r="AR1087" s="28"/>
      <c r="AS1087" s="28"/>
      <c r="AT1087" s="28"/>
      <c r="AW1087" s="37">
        <v>42464</v>
      </c>
      <c r="AX1087">
        <v>33</v>
      </c>
      <c r="AY1087">
        <v>2</v>
      </c>
      <c r="AZ1087">
        <v>29</v>
      </c>
      <c r="BA1087">
        <v>9</v>
      </c>
    </row>
    <row r="1088" spans="15:53" hidden="1">
      <c r="O1088" s="28"/>
      <c r="P1088" s="28"/>
      <c r="Q1088" s="28"/>
      <c r="R1088" s="28"/>
      <c r="S1088" s="28"/>
      <c r="T1088" s="28"/>
      <c r="U1088" s="28"/>
      <c r="V1088" s="28"/>
      <c r="W1088" s="28"/>
      <c r="X1088" s="28"/>
      <c r="Y1088" s="28"/>
      <c r="Z1088" s="28"/>
      <c r="AA1088" s="28"/>
      <c r="AB1088" s="28"/>
      <c r="AC1088" s="28"/>
      <c r="AD1088" s="28"/>
      <c r="AE1088" s="28"/>
      <c r="AF1088" s="28"/>
      <c r="AG1088" s="28"/>
      <c r="AH1088" s="28"/>
      <c r="AI1088" s="28"/>
      <c r="AJ1088" s="28"/>
      <c r="AK1088" s="28"/>
      <c r="AL1088" s="28"/>
      <c r="AM1088" s="28"/>
      <c r="AN1088" s="28"/>
      <c r="AO1088" s="28"/>
      <c r="AP1088" s="28"/>
      <c r="AQ1088" s="28"/>
      <c r="AR1088" s="28"/>
      <c r="AS1088" s="28"/>
      <c r="AT1088" s="28"/>
      <c r="AW1088" s="37">
        <v>42495</v>
      </c>
      <c r="AX1088">
        <v>33</v>
      </c>
      <c r="AY1088">
        <v>2</v>
      </c>
      <c r="AZ1088">
        <v>30</v>
      </c>
      <c r="BA1088">
        <v>8</v>
      </c>
    </row>
    <row r="1089" spans="15:53" hidden="1">
      <c r="O1089" s="28"/>
      <c r="P1089" s="28"/>
      <c r="Q1089" s="28"/>
      <c r="R1089" s="28"/>
      <c r="S1089" s="28"/>
      <c r="T1089" s="28"/>
      <c r="U1089" s="28"/>
      <c r="V1089" s="28"/>
      <c r="W1089" s="28"/>
      <c r="X1089" s="28"/>
      <c r="Y1089" s="28"/>
      <c r="Z1089" s="28"/>
      <c r="AA1089" s="28"/>
      <c r="AB1089" s="28"/>
      <c r="AC1089" s="28"/>
      <c r="AD1089" s="28"/>
      <c r="AE1089" s="28"/>
      <c r="AF1089" s="28"/>
      <c r="AG1089" s="28"/>
      <c r="AH1089" s="28"/>
      <c r="AI1089" s="28"/>
      <c r="AJ1089" s="28"/>
      <c r="AK1089" s="28"/>
      <c r="AL1089" s="28"/>
      <c r="AM1089" s="28"/>
      <c r="AN1089" s="28"/>
      <c r="AO1089" s="28"/>
      <c r="AP1089" s="28"/>
      <c r="AQ1089" s="28"/>
      <c r="AR1089" s="28"/>
      <c r="AS1089" s="28"/>
      <c r="AT1089" s="28"/>
      <c r="AW1089" s="37">
        <v>42526</v>
      </c>
      <c r="AX1089">
        <v>33</v>
      </c>
      <c r="AY1089">
        <v>2</v>
      </c>
      <c r="AZ1089">
        <v>31</v>
      </c>
      <c r="BA1089">
        <v>7</v>
      </c>
    </row>
    <row r="1090" spans="15:53" hidden="1">
      <c r="O1090" s="28"/>
      <c r="P1090" s="28"/>
      <c r="Q1090" s="28"/>
      <c r="R1090" s="28"/>
      <c r="S1090" s="28"/>
      <c r="T1090" s="28"/>
      <c r="U1090" s="28"/>
      <c r="V1090" s="28"/>
      <c r="W1090" s="28"/>
      <c r="X1090" s="28"/>
      <c r="Y1090" s="28"/>
      <c r="Z1090" s="28"/>
      <c r="AA1090" s="28"/>
      <c r="AB1090" s="28"/>
      <c r="AC1090" s="28"/>
      <c r="AD1090" s="28"/>
      <c r="AE1090" s="28"/>
      <c r="AF1090" s="28"/>
      <c r="AG1090" s="28"/>
      <c r="AH1090" s="28"/>
      <c r="AI1090" s="28"/>
      <c r="AJ1090" s="28"/>
      <c r="AK1090" s="28"/>
      <c r="AL1090" s="28"/>
      <c r="AM1090" s="28"/>
      <c r="AN1090" s="28"/>
      <c r="AO1090" s="28"/>
      <c r="AP1090" s="28"/>
      <c r="AQ1090" s="28"/>
      <c r="AR1090" s="28"/>
      <c r="AS1090" s="28"/>
      <c r="AT1090" s="28"/>
      <c r="AW1090" s="37">
        <v>42558</v>
      </c>
      <c r="AX1090">
        <v>33</v>
      </c>
      <c r="AY1090">
        <v>2</v>
      </c>
      <c r="AZ1090">
        <v>32</v>
      </c>
      <c r="BA1090">
        <v>6</v>
      </c>
    </row>
    <row r="1091" spans="15:53" hidden="1">
      <c r="O1091" s="28"/>
      <c r="P1091" s="28"/>
      <c r="Q1091" s="28"/>
      <c r="R1091" s="28"/>
      <c r="S1091" s="28"/>
      <c r="T1091" s="28"/>
      <c r="U1091" s="28"/>
      <c r="V1091" s="28"/>
      <c r="W1091" s="28"/>
      <c r="X1091" s="28"/>
      <c r="Y1091" s="28"/>
      <c r="Z1091" s="28"/>
      <c r="AA1091" s="28"/>
      <c r="AB1091" s="28"/>
      <c r="AC1091" s="28"/>
      <c r="AD1091" s="28"/>
      <c r="AE1091" s="28"/>
      <c r="AF1091" s="28"/>
      <c r="AG1091" s="28"/>
      <c r="AH1091" s="28"/>
      <c r="AI1091" s="28"/>
      <c r="AJ1091" s="28"/>
      <c r="AK1091" s="28"/>
      <c r="AL1091" s="28"/>
      <c r="AM1091" s="28"/>
      <c r="AN1091" s="28"/>
      <c r="AO1091" s="28"/>
      <c r="AP1091" s="28"/>
      <c r="AQ1091" s="28"/>
      <c r="AR1091" s="28"/>
      <c r="AS1091" s="28"/>
      <c r="AT1091" s="28"/>
      <c r="AW1091" s="37">
        <v>42589</v>
      </c>
      <c r="AX1091">
        <v>33</v>
      </c>
      <c r="AY1091">
        <v>2</v>
      </c>
      <c r="AZ1091">
        <v>33</v>
      </c>
      <c r="BA1091">
        <v>5</v>
      </c>
    </row>
    <row r="1092" spans="15:53" hidden="1">
      <c r="O1092" s="28"/>
      <c r="P1092" s="28"/>
      <c r="Q1092" s="28"/>
      <c r="R1092" s="28"/>
      <c r="S1092" s="28"/>
      <c r="T1092" s="28"/>
      <c r="U1092" s="28"/>
      <c r="V1092" s="28"/>
      <c r="W1092" s="28"/>
      <c r="X1092" s="28"/>
      <c r="Y1092" s="28"/>
      <c r="Z1092" s="28"/>
      <c r="AA1092" s="28"/>
      <c r="AB1092" s="28"/>
      <c r="AC1092" s="28"/>
      <c r="AD1092" s="28"/>
      <c r="AE1092" s="28"/>
      <c r="AF1092" s="28"/>
      <c r="AG1092" s="28"/>
      <c r="AH1092" s="28"/>
      <c r="AI1092" s="28"/>
      <c r="AJ1092" s="28"/>
      <c r="AK1092" s="28"/>
      <c r="AL1092" s="28"/>
      <c r="AM1092" s="28"/>
      <c r="AN1092" s="28"/>
      <c r="AO1092" s="28"/>
      <c r="AP1092" s="28"/>
      <c r="AQ1092" s="28"/>
      <c r="AR1092" s="28"/>
      <c r="AS1092" s="28"/>
      <c r="AT1092" s="28"/>
      <c r="AW1092" s="37">
        <v>42620</v>
      </c>
      <c r="AX1092">
        <v>33</v>
      </c>
      <c r="AY1092">
        <v>2</v>
      </c>
      <c r="AZ1092">
        <v>34</v>
      </c>
      <c r="BA1092">
        <v>4</v>
      </c>
    </row>
    <row r="1093" spans="15:53" hidden="1">
      <c r="O1093" s="28"/>
      <c r="P1093" s="28"/>
      <c r="Q1093" s="28"/>
      <c r="R1093" s="28"/>
      <c r="S1093" s="28"/>
      <c r="T1093" s="28"/>
      <c r="U1093" s="28"/>
      <c r="V1093" s="28"/>
      <c r="W1093" s="28"/>
      <c r="X1093" s="28"/>
      <c r="Y1093" s="28"/>
      <c r="Z1093" s="28"/>
      <c r="AA1093" s="28"/>
      <c r="AB1093" s="28"/>
      <c r="AC1093" s="28"/>
      <c r="AD1093" s="28"/>
      <c r="AE1093" s="28"/>
      <c r="AF1093" s="28"/>
      <c r="AG1093" s="28"/>
      <c r="AH1093" s="28"/>
      <c r="AI1093" s="28"/>
      <c r="AJ1093" s="28"/>
      <c r="AK1093" s="28"/>
      <c r="AL1093" s="28"/>
      <c r="AM1093" s="28"/>
      <c r="AN1093" s="28"/>
      <c r="AO1093" s="28"/>
      <c r="AP1093" s="28"/>
      <c r="AQ1093" s="28"/>
      <c r="AR1093" s="28"/>
      <c r="AS1093" s="28"/>
      <c r="AT1093" s="28"/>
      <c r="AW1093" s="37">
        <v>42651</v>
      </c>
      <c r="AX1093">
        <v>33</v>
      </c>
      <c r="AY1093">
        <v>2</v>
      </c>
      <c r="AZ1093">
        <v>35</v>
      </c>
      <c r="BA1093">
        <v>3</v>
      </c>
    </row>
    <row r="1094" spans="15:53" hidden="1">
      <c r="O1094" s="28"/>
      <c r="P1094" s="28"/>
      <c r="Q1094" s="28"/>
      <c r="R1094" s="28"/>
      <c r="S1094" s="28"/>
      <c r="T1094" s="28"/>
      <c r="U1094" s="28"/>
      <c r="V1094" s="28"/>
      <c r="W1094" s="28"/>
      <c r="X1094" s="28"/>
      <c r="Y1094" s="28"/>
      <c r="Z1094" s="28"/>
      <c r="AA1094" s="28"/>
      <c r="AB1094" s="28"/>
      <c r="AC1094" s="28"/>
      <c r="AD1094" s="28"/>
      <c r="AE1094" s="28"/>
      <c r="AF1094" s="28"/>
      <c r="AG1094" s="28"/>
      <c r="AH1094" s="28"/>
      <c r="AI1094" s="28"/>
      <c r="AJ1094" s="28"/>
      <c r="AK1094" s="28"/>
      <c r="AL1094" s="28"/>
      <c r="AM1094" s="28"/>
      <c r="AN1094" s="28"/>
      <c r="AO1094" s="28"/>
      <c r="AP1094" s="28"/>
      <c r="AQ1094" s="28"/>
      <c r="AR1094" s="28"/>
      <c r="AS1094" s="28"/>
      <c r="AT1094" s="28"/>
      <c r="AW1094" s="37">
        <v>42681</v>
      </c>
      <c r="AX1094">
        <v>33</v>
      </c>
      <c r="AY1094">
        <v>2</v>
      </c>
      <c r="AZ1094">
        <v>36</v>
      </c>
      <c r="BA1094">
        <v>2</v>
      </c>
    </row>
    <row r="1095" spans="15:53" hidden="1">
      <c r="O1095" s="28"/>
      <c r="P1095" s="28"/>
      <c r="Q1095" s="28"/>
      <c r="R1095" s="28"/>
      <c r="S1095" s="28"/>
      <c r="T1095" s="28"/>
      <c r="U1095" s="28"/>
      <c r="V1095" s="28"/>
      <c r="W1095" s="28"/>
      <c r="X1095" s="28"/>
      <c r="Y1095" s="28"/>
      <c r="Z1095" s="28"/>
      <c r="AA1095" s="28"/>
      <c r="AB1095" s="28"/>
      <c r="AC1095" s="28"/>
      <c r="AD1095" s="28"/>
      <c r="AE1095" s="28"/>
      <c r="AF1095" s="28"/>
      <c r="AG1095" s="28"/>
      <c r="AH1095" s="28"/>
      <c r="AI1095" s="28"/>
      <c r="AJ1095" s="28"/>
      <c r="AK1095" s="28"/>
      <c r="AL1095" s="28"/>
      <c r="AM1095" s="28"/>
      <c r="AN1095" s="28"/>
      <c r="AO1095" s="28"/>
      <c r="AP1095" s="28"/>
      <c r="AQ1095" s="28"/>
      <c r="AR1095" s="28"/>
      <c r="AS1095" s="28"/>
      <c r="AT1095" s="28"/>
      <c r="AW1095" s="37">
        <v>42711</v>
      </c>
      <c r="AX1095">
        <v>33</v>
      </c>
      <c r="AY1095">
        <v>2</v>
      </c>
      <c r="AZ1095">
        <v>37</v>
      </c>
      <c r="BA1095">
        <v>1</v>
      </c>
    </row>
    <row r="1096" spans="15:53" hidden="1">
      <c r="O1096" s="28"/>
      <c r="P1096" s="28"/>
      <c r="Q1096" s="28"/>
      <c r="R1096" s="28"/>
      <c r="S1096" s="28"/>
      <c r="T1096" s="28"/>
      <c r="U1096" s="28"/>
      <c r="V1096" s="28"/>
      <c r="W1096" s="28"/>
      <c r="X1096" s="28"/>
      <c r="Y1096" s="28"/>
      <c r="Z1096" s="28"/>
      <c r="AA1096" s="28"/>
      <c r="AB1096" s="28"/>
      <c r="AC1096" s="28"/>
      <c r="AD1096" s="28"/>
      <c r="AE1096" s="28"/>
      <c r="AF1096" s="28"/>
      <c r="AG1096" s="28"/>
      <c r="AH1096" s="28"/>
      <c r="AI1096" s="28"/>
      <c r="AJ1096" s="28"/>
      <c r="AK1096" s="28"/>
      <c r="AL1096" s="28"/>
      <c r="AM1096" s="28"/>
      <c r="AN1096" s="28"/>
      <c r="AO1096" s="28"/>
      <c r="AP1096" s="28"/>
      <c r="AQ1096" s="28"/>
      <c r="AR1096" s="28"/>
      <c r="AS1096" s="28"/>
      <c r="AT1096" s="28"/>
      <c r="AW1096" s="37">
        <v>42740</v>
      </c>
      <c r="AX1096">
        <v>33</v>
      </c>
      <c r="AY1096">
        <v>2</v>
      </c>
      <c r="AZ1096">
        <v>38</v>
      </c>
      <c r="BA1096">
        <v>9</v>
      </c>
    </row>
    <row r="1097" spans="15:53" hidden="1">
      <c r="O1097" s="28"/>
      <c r="P1097" s="28"/>
      <c r="Q1097" s="28"/>
      <c r="R1097" s="28"/>
      <c r="S1097" s="28"/>
      <c r="T1097" s="28"/>
      <c r="U1097" s="28"/>
      <c r="V1097" s="28"/>
      <c r="W1097" s="28"/>
      <c r="X1097" s="28"/>
      <c r="Y1097" s="28"/>
      <c r="Z1097" s="28"/>
      <c r="AA1097" s="28"/>
      <c r="AB1097" s="28"/>
      <c r="AC1097" s="28"/>
      <c r="AD1097" s="28"/>
      <c r="AE1097" s="28"/>
      <c r="AF1097" s="28"/>
      <c r="AG1097" s="28"/>
      <c r="AH1097" s="28"/>
      <c r="AI1097" s="28"/>
      <c r="AJ1097" s="28"/>
      <c r="AK1097" s="28"/>
      <c r="AL1097" s="28"/>
      <c r="AM1097" s="28"/>
      <c r="AN1097" s="28"/>
      <c r="AO1097" s="28"/>
      <c r="AP1097" s="28"/>
      <c r="AQ1097" s="28"/>
      <c r="AR1097" s="28"/>
      <c r="AS1097" s="28"/>
      <c r="AT1097" s="28"/>
      <c r="AW1097" s="37">
        <v>42770</v>
      </c>
      <c r="AX1097">
        <v>34</v>
      </c>
      <c r="AY1097">
        <v>1</v>
      </c>
      <c r="AZ1097">
        <v>39</v>
      </c>
      <c r="BA1097">
        <v>8</v>
      </c>
    </row>
    <row r="1098" spans="15:53" hidden="1">
      <c r="O1098" s="28"/>
      <c r="P1098" s="28"/>
      <c r="Q1098" s="28"/>
      <c r="R1098" s="28"/>
      <c r="S1098" s="28"/>
      <c r="T1098" s="28"/>
      <c r="U1098" s="28"/>
      <c r="V1098" s="28"/>
      <c r="W1098" s="28"/>
      <c r="X1098" s="28"/>
      <c r="Y1098" s="28"/>
      <c r="Z1098" s="28"/>
      <c r="AA1098" s="28"/>
      <c r="AB1098" s="28"/>
      <c r="AC1098" s="28"/>
      <c r="AD1098" s="28"/>
      <c r="AE1098" s="28"/>
      <c r="AF1098" s="28"/>
      <c r="AG1098" s="28"/>
      <c r="AH1098" s="28"/>
      <c r="AI1098" s="28"/>
      <c r="AJ1098" s="28"/>
      <c r="AK1098" s="28"/>
      <c r="AL1098" s="28"/>
      <c r="AM1098" s="28"/>
      <c r="AN1098" s="28"/>
      <c r="AO1098" s="28"/>
      <c r="AP1098" s="28"/>
      <c r="AQ1098" s="28"/>
      <c r="AR1098" s="28"/>
      <c r="AS1098" s="28"/>
      <c r="AT1098" s="28"/>
      <c r="AW1098" s="37">
        <v>42799</v>
      </c>
      <c r="AX1098">
        <v>34</v>
      </c>
      <c r="AY1098">
        <v>1</v>
      </c>
      <c r="AZ1098">
        <v>40</v>
      </c>
      <c r="BA1098">
        <v>7</v>
      </c>
    </row>
    <row r="1099" spans="15:53" hidden="1">
      <c r="O1099" s="28"/>
      <c r="P1099" s="28"/>
      <c r="Q1099" s="28"/>
      <c r="R1099" s="28"/>
      <c r="S1099" s="28"/>
      <c r="T1099" s="28"/>
      <c r="U1099" s="28"/>
      <c r="V1099" s="28"/>
      <c r="W1099" s="28"/>
      <c r="X1099" s="28"/>
      <c r="Y1099" s="28"/>
      <c r="Z1099" s="28"/>
      <c r="AA1099" s="28"/>
      <c r="AB1099" s="28"/>
      <c r="AC1099" s="28"/>
      <c r="AD1099" s="28"/>
      <c r="AE1099" s="28"/>
      <c r="AF1099" s="28"/>
      <c r="AG1099" s="28"/>
      <c r="AH1099" s="28"/>
      <c r="AI1099" s="28"/>
      <c r="AJ1099" s="28"/>
      <c r="AK1099" s="28"/>
      <c r="AL1099" s="28"/>
      <c r="AM1099" s="28"/>
      <c r="AN1099" s="28"/>
      <c r="AO1099" s="28"/>
      <c r="AP1099" s="28"/>
      <c r="AQ1099" s="28"/>
      <c r="AR1099" s="28"/>
      <c r="AS1099" s="28"/>
      <c r="AT1099" s="28"/>
      <c r="AW1099" s="37">
        <v>42829</v>
      </c>
      <c r="AX1099">
        <v>34</v>
      </c>
      <c r="AY1099">
        <v>1</v>
      </c>
      <c r="AZ1099">
        <v>41</v>
      </c>
      <c r="BA1099">
        <v>6</v>
      </c>
    </row>
    <row r="1100" spans="15:53" hidden="1">
      <c r="O1100" s="28"/>
      <c r="P1100" s="28"/>
      <c r="Q1100" s="28"/>
      <c r="R1100" s="28"/>
      <c r="S1100" s="28"/>
      <c r="T1100" s="28"/>
      <c r="U1100" s="28"/>
      <c r="V1100" s="28"/>
      <c r="W1100" s="28"/>
      <c r="X1100" s="28"/>
      <c r="Y1100" s="28"/>
      <c r="Z1100" s="28"/>
      <c r="AA1100" s="28"/>
      <c r="AB1100" s="28"/>
      <c r="AC1100" s="28"/>
      <c r="AD1100" s="28"/>
      <c r="AE1100" s="28"/>
      <c r="AF1100" s="28"/>
      <c r="AG1100" s="28"/>
      <c r="AH1100" s="28"/>
      <c r="AI1100" s="28"/>
      <c r="AJ1100" s="28"/>
      <c r="AK1100" s="28"/>
      <c r="AL1100" s="28"/>
      <c r="AM1100" s="28"/>
      <c r="AN1100" s="28"/>
      <c r="AO1100" s="28"/>
      <c r="AP1100" s="28"/>
      <c r="AQ1100" s="28"/>
      <c r="AR1100" s="28"/>
      <c r="AS1100" s="28"/>
      <c r="AT1100" s="28"/>
      <c r="AW1100" s="37">
        <v>42860</v>
      </c>
      <c r="AX1100">
        <v>34</v>
      </c>
      <c r="AY1100">
        <v>1</v>
      </c>
      <c r="AZ1100">
        <v>42</v>
      </c>
      <c r="BA1100">
        <v>5</v>
      </c>
    </row>
    <row r="1101" spans="15:53" hidden="1">
      <c r="O1101" s="28"/>
      <c r="P1101" s="28"/>
      <c r="Q1101" s="28"/>
      <c r="R1101" s="28"/>
      <c r="S1101" s="28"/>
      <c r="T1101" s="28"/>
      <c r="U1101" s="28"/>
      <c r="V1101" s="28"/>
      <c r="W1101" s="28"/>
      <c r="X1101" s="28"/>
      <c r="Y1101" s="28"/>
      <c r="Z1101" s="28"/>
      <c r="AA1101" s="28"/>
      <c r="AB1101" s="28"/>
      <c r="AC1101" s="28"/>
      <c r="AD1101" s="28"/>
      <c r="AE1101" s="28"/>
      <c r="AF1101" s="28"/>
      <c r="AG1101" s="28"/>
      <c r="AH1101" s="28"/>
      <c r="AI1101" s="28"/>
      <c r="AJ1101" s="28"/>
      <c r="AK1101" s="28"/>
      <c r="AL1101" s="28"/>
      <c r="AM1101" s="28"/>
      <c r="AN1101" s="28"/>
      <c r="AO1101" s="28"/>
      <c r="AP1101" s="28"/>
      <c r="AQ1101" s="28"/>
      <c r="AR1101" s="28"/>
      <c r="AS1101" s="28"/>
      <c r="AT1101" s="28"/>
      <c r="AW1101" s="37">
        <v>42891</v>
      </c>
      <c r="AX1101">
        <v>34</v>
      </c>
      <c r="AY1101">
        <v>1</v>
      </c>
      <c r="AZ1101">
        <v>43</v>
      </c>
      <c r="BA1101">
        <v>4</v>
      </c>
    </row>
    <row r="1102" spans="15:53" hidden="1">
      <c r="O1102" s="28"/>
      <c r="P1102" s="28"/>
      <c r="Q1102" s="28"/>
      <c r="R1102" s="28"/>
      <c r="S1102" s="28"/>
      <c r="T1102" s="28"/>
      <c r="U1102" s="28"/>
      <c r="V1102" s="28"/>
      <c r="W1102" s="28"/>
      <c r="X1102" s="28"/>
      <c r="Y1102" s="28"/>
      <c r="Z1102" s="28"/>
      <c r="AA1102" s="28"/>
      <c r="AB1102" s="28"/>
      <c r="AC1102" s="28"/>
      <c r="AD1102" s="28"/>
      <c r="AE1102" s="28"/>
      <c r="AF1102" s="28"/>
      <c r="AG1102" s="28"/>
      <c r="AH1102" s="28"/>
      <c r="AI1102" s="28"/>
      <c r="AJ1102" s="28"/>
      <c r="AK1102" s="28"/>
      <c r="AL1102" s="28"/>
      <c r="AM1102" s="28"/>
      <c r="AN1102" s="28"/>
      <c r="AO1102" s="28"/>
      <c r="AP1102" s="28"/>
      <c r="AQ1102" s="28"/>
      <c r="AR1102" s="28"/>
      <c r="AS1102" s="28"/>
      <c r="AT1102" s="28"/>
      <c r="AW1102" s="37">
        <v>42923</v>
      </c>
      <c r="AX1102">
        <v>34</v>
      </c>
      <c r="AY1102">
        <v>1</v>
      </c>
      <c r="AZ1102">
        <v>44</v>
      </c>
      <c r="BA1102">
        <v>3</v>
      </c>
    </row>
    <row r="1103" spans="15:53" hidden="1">
      <c r="O1103" s="28"/>
      <c r="P1103" s="28"/>
      <c r="Q1103" s="28"/>
      <c r="R1103" s="28"/>
      <c r="S1103" s="28"/>
      <c r="T1103" s="28"/>
      <c r="U1103" s="28"/>
      <c r="V1103" s="28"/>
      <c r="W1103" s="28"/>
      <c r="X1103" s="28"/>
      <c r="Y1103" s="28"/>
      <c r="Z1103" s="28"/>
      <c r="AA1103" s="28"/>
      <c r="AB1103" s="28"/>
      <c r="AC1103" s="28"/>
      <c r="AD1103" s="28"/>
      <c r="AE1103" s="28"/>
      <c r="AF1103" s="28"/>
      <c r="AG1103" s="28"/>
      <c r="AH1103" s="28"/>
      <c r="AI1103" s="28"/>
      <c r="AJ1103" s="28"/>
      <c r="AK1103" s="28"/>
      <c r="AL1103" s="28"/>
      <c r="AM1103" s="28"/>
      <c r="AN1103" s="28"/>
      <c r="AO1103" s="28"/>
      <c r="AP1103" s="28"/>
      <c r="AQ1103" s="28"/>
      <c r="AR1103" s="28"/>
      <c r="AS1103" s="28"/>
      <c r="AT1103" s="28"/>
      <c r="AW1103" s="37">
        <v>42954</v>
      </c>
      <c r="AX1103">
        <v>34</v>
      </c>
      <c r="AY1103">
        <v>1</v>
      </c>
      <c r="AZ1103">
        <v>45</v>
      </c>
      <c r="BA1103">
        <v>2</v>
      </c>
    </row>
    <row r="1104" spans="15:53" hidden="1">
      <c r="O1104" s="28"/>
      <c r="P1104" s="28"/>
      <c r="Q1104" s="28"/>
      <c r="R1104" s="28"/>
      <c r="S1104" s="28"/>
      <c r="T1104" s="28"/>
      <c r="U1104" s="28"/>
      <c r="V1104" s="28"/>
      <c r="W1104" s="28"/>
      <c r="X1104" s="28"/>
      <c r="Y1104" s="28"/>
      <c r="Z1104" s="28"/>
      <c r="AA1104" s="28"/>
      <c r="AB1104" s="28"/>
      <c r="AC1104" s="28"/>
      <c r="AD1104" s="28"/>
      <c r="AE1104" s="28"/>
      <c r="AF1104" s="28"/>
      <c r="AG1104" s="28"/>
      <c r="AH1104" s="28"/>
      <c r="AI1104" s="28"/>
      <c r="AJ1104" s="28"/>
      <c r="AK1104" s="28"/>
      <c r="AL1104" s="28"/>
      <c r="AM1104" s="28"/>
      <c r="AN1104" s="28"/>
      <c r="AO1104" s="28"/>
      <c r="AP1104" s="28"/>
      <c r="AQ1104" s="28"/>
      <c r="AR1104" s="28"/>
      <c r="AS1104" s="28"/>
      <c r="AT1104" s="28"/>
      <c r="AW1104" s="37">
        <v>42985</v>
      </c>
      <c r="AX1104">
        <v>34</v>
      </c>
      <c r="AY1104">
        <v>1</v>
      </c>
      <c r="AZ1104">
        <v>46</v>
      </c>
      <c r="BA1104">
        <v>1</v>
      </c>
    </row>
    <row r="1105" spans="15:53" hidden="1">
      <c r="O1105" s="28"/>
      <c r="P1105" s="28"/>
      <c r="Q1105" s="28"/>
      <c r="R1105" s="28"/>
      <c r="S1105" s="28"/>
      <c r="T1105" s="28"/>
      <c r="U1105" s="28"/>
      <c r="V1105" s="28"/>
      <c r="W1105" s="28"/>
      <c r="X1105" s="28"/>
      <c r="Y1105" s="28"/>
      <c r="Z1105" s="28"/>
      <c r="AA1105" s="28"/>
      <c r="AB1105" s="28"/>
      <c r="AC1105" s="28"/>
      <c r="AD1105" s="28"/>
      <c r="AE1105" s="28"/>
      <c r="AF1105" s="28"/>
      <c r="AG1105" s="28"/>
      <c r="AH1105" s="28"/>
      <c r="AI1105" s="28"/>
      <c r="AJ1105" s="28"/>
      <c r="AK1105" s="28"/>
      <c r="AL1105" s="28"/>
      <c r="AM1105" s="28"/>
      <c r="AN1105" s="28"/>
      <c r="AO1105" s="28"/>
      <c r="AP1105" s="28"/>
      <c r="AQ1105" s="28"/>
      <c r="AR1105" s="28"/>
      <c r="AS1105" s="28"/>
      <c r="AT1105" s="28"/>
      <c r="AW1105" s="37">
        <v>43016</v>
      </c>
      <c r="AX1105">
        <v>34</v>
      </c>
      <c r="AY1105">
        <v>1</v>
      </c>
      <c r="AZ1105">
        <v>47</v>
      </c>
      <c r="BA1105">
        <v>9</v>
      </c>
    </row>
    <row r="1106" spans="15:53" hidden="1">
      <c r="O1106" s="28"/>
      <c r="P1106" s="28"/>
      <c r="Q1106" s="28"/>
      <c r="R1106" s="28"/>
      <c r="S1106" s="28"/>
      <c r="T1106" s="28"/>
      <c r="U1106" s="28"/>
      <c r="V1106" s="28"/>
      <c r="W1106" s="28"/>
      <c r="X1106" s="28"/>
      <c r="Y1106" s="28"/>
      <c r="Z1106" s="28"/>
      <c r="AA1106" s="28"/>
      <c r="AB1106" s="28"/>
      <c r="AC1106" s="28"/>
      <c r="AD1106" s="28"/>
      <c r="AE1106" s="28"/>
      <c r="AF1106" s="28"/>
      <c r="AG1106" s="28"/>
      <c r="AH1106" s="28"/>
      <c r="AI1106" s="28"/>
      <c r="AJ1106" s="28"/>
      <c r="AK1106" s="28"/>
      <c r="AL1106" s="28"/>
      <c r="AM1106" s="28"/>
      <c r="AN1106" s="28"/>
      <c r="AO1106" s="28"/>
      <c r="AP1106" s="28"/>
      <c r="AQ1106" s="28"/>
      <c r="AR1106" s="28"/>
      <c r="AS1106" s="28"/>
      <c r="AT1106" s="28"/>
      <c r="AW1106" s="37">
        <v>43046</v>
      </c>
      <c r="AX1106">
        <v>34</v>
      </c>
      <c r="AY1106">
        <v>1</v>
      </c>
      <c r="AZ1106">
        <v>48</v>
      </c>
      <c r="BA1106">
        <v>8</v>
      </c>
    </row>
    <row r="1107" spans="15:53" hidden="1">
      <c r="O1107" s="28"/>
      <c r="P1107" s="28"/>
      <c r="Q1107" s="28"/>
      <c r="R1107" s="28"/>
      <c r="S1107" s="28"/>
      <c r="T1107" s="28"/>
      <c r="U1107" s="28"/>
      <c r="V1107" s="28"/>
      <c r="W1107" s="28"/>
      <c r="X1107" s="28"/>
      <c r="Y1107" s="28"/>
      <c r="Z1107" s="28"/>
      <c r="AA1107" s="28"/>
      <c r="AB1107" s="28"/>
      <c r="AC1107" s="28"/>
      <c r="AD1107" s="28"/>
      <c r="AE1107" s="28"/>
      <c r="AF1107" s="28"/>
      <c r="AG1107" s="28"/>
      <c r="AH1107" s="28"/>
      <c r="AI1107" s="28"/>
      <c r="AJ1107" s="28"/>
      <c r="AK1107" s="28"/>
      <c r="AL1107" s="28"/>
      <c r="AM1107" s="28"/>
      <c r="AN1107" s="28"/>
      <c r="AO1107" s="28"/>
      <c r="AP1107" s="28"/>
      <c r="AQ1107" s="28"/>
      <c r="AR1107" s="28"/>
      <c r="AS1107" s="28"/>
      <c r="AT1107" s="28"/>
      <c r="AW1107" s="37">
        <v>43076</v>
      </c>
      <c r="AX1107">
        <v>34</v>
      </c>
      <c r="AY1107">
        <v>1</v>
      </c>
      <c r="AZ1107">
        <v>49</v>
      </c>
      <c r="BA1107">
        <v>7</v>
      </c>
    </row>
    <row r="1108" spans="15:53" hidden="1">
      <c r="O1108" s="28"/>
      <c r="P1108" s="28"/>
      <c r="Q1108" s="28"/>
      <c r="R1108" s="28"/>
      <c r="S1108" s="28"/>
      <c r="T1108" s="28"/>
      <c r="U1108" s="28"/>
      <c r="V1108" s="28"/>
      <c r="W1108" s="28"/>
      <c r="X1108" s="28"/>
      <c r="Y1108" s="28"/>
      <c r="Z1108" s="28"/>
      <c r="AA1108" s="28"/>
      <c r="AB1108" s="28"/>
      <c r="AC1108" s="28"/>
      <c r="AD1108" s="28"/>
      <c r="AE1108" s="28"/>
      <c r="AF1108" s="28"/>
      <c r="AG1108" s="28"/>
      <c r="AH1108" s="28"/>
      <c r="AI1108" s="28"/>
      <c r="AJ1108" s="28"/>
      <c r="AK1108" s="28"/>
      <c r="AL1108" s="28"/>
      <c r="AM1108" s="28"/>
      <c r="AN1108" s="28"/>
      <c r="AO1108" s="28"/>
      <c r="AP1108" s="28"/>
      <c r="AQ1108" s="28"/>
      <c r="AR1108" s="28"/>
      <c r="AS1108" s="28"/>
      <c r="AT1108" s="28"/>
      <c r="AW1108" s="37">
        <v>43105</v>
      </c>
      <c r="AX1108">
        <v>34</v>
      </c>
      <c r="AY1108">
        <v>1</v>
      </c>
      <c r="AZ1108">
        <v>50</v>
      </c>
      <c r="BA1108">
        <v>6</v>
      </c>
    </row>
    <row r="1109" spans="15:53" hidden="1">
      <c r="O1109" s="28"/>
      <c r="P1109" s="28"/>
      <c r="Q1109" s="28"/>
      <c r="R1109" s="28"/>
      <c r="S1109" s="28"/>
      <c r="T1109" s="28"/>
      <c r="U1109" s="28"/>
      <c r="V1109" s="28"/>
      <c r="W1109" s="28"/>
      <c r="X1109" s="28"/>
      <c r="Y1109" s="28"/>
      <c r="Z1109" s="28"/>
      <c r="AA1109" s="28"/>
      <c r="AB1109" s="28"/>
      <c r="AC1109" s="28"/>
      <c r="AD1109" s="28"/>
      <c r="AE1109" s="28"/>
      <c r="AF1109" s="28"/>
      <c r="AG1109" s="28"/>
      <c r="AH1109" s="28"/>
      <c r="AI1109" s="28"/>
      <c r="AJ1109" s="28"/>
      <c r="AK1109" s="28"/>
      <c r="AL1109" s="28"/>
      <c r="AM1109" s="28"/>
      <c r="AN1109" s="28"/>
      <c r="AO1109" s="28"/>
      <c r="AP1109" s="28"/>
      <c r="AQ1109" s="28"/>
      <c r="AR1109" s="28"/>
      <c r="AS1109" s="28"/>
      <c r="AT1109" s="28"/>
      <c r="AW1109" s="37">
        <v>43135</v>
      </c>
      <c r="AX1109">
        <v>35</v>
      </c>
      <c r="AY1109">
        <v>9</v>
      </c>
      <c r="AZ1109">
        <v>51</v>
      </c>
      <c r="BA1109">
        <v>5</v>
      </c>
    </row>
    <row r="1110" spans="15:53" hidden="1">
      <c r="O1110" s="28"/>
      <c r="P1110" s="28"/>
      <c r="Q1110" s="28"/>
      <c r="R1110" s="28"/>
      <c r="S1110" s="28"/>
      <c r="T1110" s="28"/>
      <c r="U1110" s="28"/>
      <c r="V1110" s="28"/>
      <c r="W1110" s="28"/>
      <c r="X1110" s="28"/>
      <c r="Y1110" s="28"/>
      <c r="Z1110" s="28"/>
      <c r="AA1110" s="28"/>
      <c r="AB1110" s="28"/>
      <c r="AC1110" s="28"/>
      <c r="AD1110" s="28"/>
      <c r="AE1110" s="28"/>
      <c r="AF1110" s="28"/>
      <c r="AG1110" s="28"/>
      <c r="AH1110" s="28"/>
      <c r="AI1110" s="28"/>
      <c r="AJ1110" s="28"/>
      <c r="AK1110" s="28"/>
      <c r="AL1110" s="28"/>
      <c r="AM1110" s="28"/>
      <c r="AN1110" s="28"/>
      <c r="AO1110" s="28"/>
      <c r="AP1110" s="28"/>
      <c r="AQ1110" s="28"/>
      <c r="AR1110" s="28"/>
      <c r="AS1110" s="28"/>
      <c r="AT1110" s="28"/>
      <c r="AW1110" s="37">
        <v>43165</v>
      </c>
      <c r="AX1110">
        <v>35</v>
      </c>
      <c r="AY1110">
        <v>9</v>
      </c>
      <c r="AZ1110">
        <v>52</v>
      </c>
      <c r="BA1110">
        <v>4</v>
      </c>
    </row>
    <row r="1111" spans="15:53" hidden="1">
      <c r="O1111" s="28"/>
      <c r="P1111" s="28"/>
      <c r="Q1111" s="28"/>
      <c r="R1111" s="28"/>
      <c r="S1111" s="28"/>
      <c r="T1111" s="28"/>
      <c r="U1111" s="28"/>
      <c r="V1111" s="28"/>
      <c r="W1111" s="28"/>
      <c r="X1111" s="28"/>
      <c r="Y1111" s="28"/>
      <c r="Z1111" s="28"/>
      <c r="AA1111" s="28"/>
      <c r="AB1111" s="28"/>
      <c r="AC1111" s="28"/>
      <c r="AD1111" s="28"/>
      <c r="AE1111" s="28"/>
      <c r="AF1111" s="28"/>
      <c r="AG1111" s="28"/>
      <c r="AH1111" s="28"/>
      <c r="AI1111" s="28"/>
      <c r="AJ1111" s="28"/>
      <c r="AK1111" s="28"/>
      <c r="AL1111" s="28"/>
      <c r="AM1111" s="28"/>
      <c r="AN1111" s="28"/>
      <c r="AO1111" s="28"/>
      <c r="AP1111" s="28"/>
      <c r="AQ1111" s="28"/>
      <c r="AR1111" s="28"/>
      <c r="AS1111" s="28"/>
      <c r="AT1111" s="28"/>
      <c r="AW1111" s="37">
        <v>43195</v>
      </c>
      <c r="AX1111">
        <v>35</v>
      </c>
      <c r="AY1111">
        <v>9</v>
      </c>
      <c r="AZ1111">
        <v>53</v>
      </c>
      <c r="BA1111">
        <v>3</v>
      </c>
    </row>
    <row r="1112" spans="15:53" hidden="1">
      <c r="O1112" s="28"/>
      <c r="P1112" s="28"/>
      <c r="Q1112" s="28"/>
      <c r="R1112" s="28"/>
      <c r="S1112" s="28"/>
      <c r="T1112" s="28"/>
      <c r="U1112" s="28"/>
      <c r="V1112" s="28"/>
      <c r="W1112" s="28"/>
      <c r="X1112" s="28"/>
      <c r="Y1112" s="28"/>
      <c r="Z1112" s="28"/>
      <c r="AA1112" s="28"/>
      <c r="AB1112" s="28"/>
      <c r="AC1112" s="28"/>
      <c r="AD1112" s="28"/>
      <c r="AE1112" s="28"/>
      <c r="AF1112" s="28"/>
      <c r="AG1112" s="28"/>
      <c r="AH1112" s="28"/>
      <c r="AI1112" s="28"/>
      <c r="AJ1112" s="28"/>
      <c r="AK1112" s="28"/>
      <c r="AL1112" s="28"/>
      <c r="AM1112" s="28"/>
      <c r="AN1112" s="28"/>
      <c r="AO1112" s="28"/>
      <c r="AP1112" s="28"/>
      <c r="AQ1112" s="28"/>
      <c r="AR1112" s="28"/>
      <c r="AS1112" s="28"/>
      <c r="AT1112" s="28"/>
      <c r="AW1112" s="37">
        <v>43225</v>
      </c>
      <c r="AX1112">
        <v>35</v>
      </c>
      <c r="AY1112">
        <v>9</v>
      </c>
      <c r="AZ1112">
        <v>54</v>
      </c>
      <c r="BA1112">
        <v>2</v>
      </c>
    </row>
    <row r="1113" spans="15:53" hidden="1">
      <c r="O1113" s="28"/>
      <c r="P1113" s="28"/>
      <c r="Q1113" s="28"/>
      <c r="R1113" s="28"/>
      <c r="S1113" s="28"/>
      <c r="T1113" s="28"/>
      <c r="U1113" s="28"/>
      <c r="V1113" s="28"/>
      <c r="W1113" s="28"/>
      <c r="X1113" s="28"/>
      <c r="Y1113" s="28"/>
      <c r="Z1113" s="28"/>
      <c r="AA1113" s="28"/>
      <c r="AB1113" s="28"/>
      <c r="AC1113" s="28"/>
      <c r="AD1113" s="28"/>
      <c r="AE1113" s="28"/>
      <c r="AF1113" s="28"/>
      <c r="AG1113" s="28"/>
      <c r="AH1113" s="28"/>
      <c r="AI1113" s="28"/>
      <c r="AJ1113" s="28"/>
      <c r="AK1113" s="28"/>
      <c r="AL1113" s="28"/>
      <c r="AM1113" s="28"/>
      <c r="AN1113" s="28"/>
      <c r="AO1113" s="28"/>
      <c r="AP1113" s="28"/>
      <c r="AQ1113" s="28"/>
      <c r="AR1113" s="28"/>
      <c r="AS1113" s="28"/>
      <c r="AT1113" s="28"/>
      <c r="AW1113" s="37">
        <v>43257</v>
      </c>
      <c r="AX1113">
        <v>35</v>
      </c>
      <c r="AY1113">
        <v>9</v>
      </c>
      <c r="AZ1113">
        <v>55</v>
      </c>
      <c r="BA1113">
        <v>1</v>
      </c>
    </row>
    <row r="1114" spans="15:53" hidden="1">
      <c r="O1114" s="28"/>
      <c r="P1114" s="28"/>
      <c r="Q1114" s="28"/>
      <c r="R1114" s="28"/>
      <c r="S1114" s="28"/>
      <c r="T1114" s="28"/>
      <c r="U1114" s="28"/>
      <c r="V1114" s="28"/>
      <c r="W1114" s="28"/>
      <c r="X1114" s="28"/>
      <c r="Y1114" s="28"/>
      <c r="Z1114" s="28"/>
      <c r="AA1114" s="28"/>
      <c r="AB1114" s="28"/>
      <c r="AC1114" s="28"/>
      <c r="AD1114" s="28"/>
      <c r="AE1114" s="28"/>
      <c r="AF1114" s="28"/>
      <c r="AG1114" s="28"/>
      <c r="AH1114" s="28"/>
      <c r="AI1114" s="28"/>
      <c r="AJ1114" s="28"/>
      <c r="AK1114" s="28"/>
      <c r="AL1114" s="28"/>
      <c r="AM1114" s="28"/>
      <c r="AN1114" s="28"/>
      <c r="AO1114" s="28"/>
      <c r="AP1114" s="28"/>
      <c r="AQ1114" s="28"/>
      <c r="AR1114" s="28"/>
      <c r="AS1114" s="28"/>
      <c r="AT1114" s="28"/>
      <c r="AW1114" s="37">
        <v>43288</v>
      </c>
      <c r="AX1114">
        <v>35</v>
      </c>
      <c r="AY1114">
        <v>9</v>
      </c>
      <c r="AZ1114">
        <v>56</v>
      </c>
      <c r="BA1114">
        <v>9</v>
      </c>
    </row>
    <row r="1115" spans="15:53" hidden="1">
      <c r="O1115" s="28"/>
      <c r="P1115" s="28"/>
      <c r="Q1115" s="28"/>
      <c r="R1115" s="28"/>
      <c r="S1115" s="28"/>
      <c r="T1115" s="28"/>
      <c r="U1115" s="28"/>
      <c r="V1115" s="28"/>
      <c r="W1115" s="28"/>
      <c r="X1115" s="28"/>
      <c r="Y1115" s="28"/>
      <c r="Z1115" s="28"/>
      <c r="AA1115" s="28"/>
      <c r="AB1115" s="28"/>
      <c r="AC1115" s="28"/>
      <c r="AD1115" s="28"/>
      <c r="AE1115" s="28"/>
      <c r="AF1115" s="28"/>
      <c r="AG1115" s="28"/>
      <c r="AH1115" s="28"/>
      <c r="AI1115" s="28"/>
      <c r="AJ1115" s="28"/>
      <c r="AK1115" s="28"/>
      <c r="AL1115" s="28"/>
      <c r="AM1115" s="28"/>
      <c r="AN1115" s="28"/>
      <c r="AO1115" s="28"/>
      <c r="AP1115" s="28"/>
      <c r="AQ1115" s="28"/>
      <c r="AR1115" s="28"/>
      <c r="AS1115" s="28"/>
      <c r="AT1115" s="28"/>
      <c r="AW1115" s="37">
        <v>43319</v>
      </c>
      <c r="AX1115">
        <v>35</v>
      </c>
      <c r="AY1115">
        <v>9</v>
      </c>
      <c r="AZ1115">
        <v>57</v>
      </c>
      <c r="BA1115">
        <v>8</v>
      </c>
    </row>
    <row r="1116" spans="15:53" hidden="1">
      <c r="O1116" s="28"/>
      <c r="P1116" s="28"/>
      <c r="Q1116" s="28"/>
      <c r="R1116" s="28"/>
      <c r="S1116" s="28"/>
      <c r="T1116" s="28"/>
      <c r="U1116" s="28"/>
      <c r="V1116" s="28"/>
      <c r="W1116" s="28"/>
      <c r="X1116" s="28"/>
      <c r="Y1116" s="28"/>
      <c r="Z1116" s="28"/>
      <c r="AA1116" s="28"/>
      <c r="AB1116" s="28"/>
      <c r="AC1116" s="28"/>
      <c r="AD1116" s="28"/>
      <c r="AE1116" s="28"/>
      <c r="AF1116" s="28"/>
      <c r="AG1116" s="28"/>
      <c r="AH1116" s="28"/>
      <c r="AI1116" s="28"/>
      <c r="AJ1116" s="28"/>
      <c r="AK1116" s="28"/>
      <c r="AL1116" s="28"/>
      <c r="AM1116" s="28"/>
      <c r="AN1116" s="28"/>
      <c r="AO1116" s="28"/>
      <c r="AP1116" s="28"/>
      <c r="AQ1116" s="28"/>
      <c r="AR1116" s="28"/>
      <c r="AS1116" s="28"/>
      <c r="AT1116" s="28"/>
      <c r="AW1116" s="37">
        <v>43351</v>
      </c>
      <c r="AX1116">
        <v>35</v>
      </c>
      <c r="AY1116">
        <v>9</v>
      </c>
      <c r="AZ1116">
        <v>58</v>
      </c>
      <c r="BA1116">
        <v>7</v>
      </c>
    </row>
    <row r="1117" spans="15:53" hidden="1">
      <c r="O1117" s="28"/>
      <c r="P1117" s="28"/>
      <c r="Q1117" s="28"/>
      <c r="R1117" s="28"/>
      <c r="S1117" s="28"/>
      <c r="T1117" s="28"/>
      <c r="U1117" s="28"/>
      <c r="V1117" s="28"/>
      <c r="W1117" s="28"/>
      <c r="X1117" s="28"/>
      <c r="Y1117" s="28"/>
      <c r="Z1117" s="28"/>
      <c r="AA1117" s="28"/>
      <c r="AB1117" s="28"/>
      <c r="AC1117" s="28"/>
      <c r="AD1117" s="28"/>
      <c r="AE1117" s="28"/>
      <c r="AF1117" s="28"/>
      <c r="AG1117" s="28"/>
      <c r="AH1117" s="28"/>
      <c r="AI1117" s="28"/>
      <c r="AJ1117" s="28"/>
      <c r="AK1117" s="28"/>
      <c r="AL1117" s="28"/>
      <c r="AM1117" s="28"/>
      <c r="AN1117" s="28"/>
      <c r="AO1117" s="28"/>
      <c r="AP1117" s="28"/>
      <c r="AQ1117" s="28"/>
      <c r="AR1117" s="28"/>
      <c r="AS1117" s="28"/>
      <c r="AT1117" s="28"/>
      <c r="AW1117" s="37">
        <v>43381</v>
      </c>
      <c r="AX1117">
        <v>35</v>
      </c>
      <c r="AY1117">
        <v>9</v>
      </c>
      <c r="AZ1117">
        <v>59</v>
      </c>
      <c r="BA1117">
        <v>6</v>
      </c>
    </row>
    <row r="1118" spans="15:53" hidden="1">
      <c r="O1118" s="28"/>
      <c r="P1118" s="28"/>
      <c r="Q1118" s="28"/>
      <c r="R1118" s="28"/>
      <c r="S1118" s="28"/>
      <c r="T1118" s="28"/>
      <c r="U1118" s="28"/>
      <c r="V1118" s="28"/>
      <c r="W1118" s="28"/>
      <c r="X1118" s="28"/>
      <c r="Y1118" s="28"/>
      <c r="Z1118" s="28"/>
      <c r="AA1118" s="28"/>
      <c r="AB1118" s="28"/>
      <c r="AC1118" s="28"/>
      <c r="AD1118" s="28"/>
      <c r="AE1118" s="28"/>
      <c r="AF1118" s="28"/>
      <c r="AG1118" s="28"/>
      <c r="AH1118" s="28"/>
      <c r="AI1118" s="28"/>
      <c r="AJ1118" s="28"/>
      <c r="AK1118" s="28"/>
      <c r="AL1118" s="28"/>
      <c r="AM1118" s="28"/>
      <c r="AN1118" s="28"/>
      <c r="AO1118" s="28"/>
      <c r="AP1118" s="28"/>
      <c r="AQ1118" s="28"/>
      <c r="AR1118" s="28"/>
      <c r="AS1118" s="28"/>
      <c r="AT1118" s="28"/>
      <c r="AW1118" s="37">
        <v>43411</v>
      </c>
      <c r="AX1118">
        <v>35</v>
      </c>
      <c r="AY1118">
        <v>9</v>
      </c>
      <c r="AZ1118">
        <v>60</v>
      </c>
      <c r="BA1118">
        <v>5</v>
      </c>
    </row>
    <row r="1119" spans="15:53" hidden="1">
      <c r="O1119" s="28"/>
      <c r="P1119" s="28"/>
      <c r="Q1119" s="28"/>
      <c r="R1119" s="28"/>
      <c r="S1119" s="28"/>
      <c r="T1119" s="28"/>
      <c r="U1119" s="28"/>
      <c r="V1119" s="28"/>
      <c r="W1119" s="28"/>
      <c r="X1119" s="28"/>
      <c r="Y1119" s="28"/>
      <c r="Z1119" s="28"/>
      <c r="AA1119" s="28"/>
      <c r="AB1119" s="28"/>
      <c r="AC1119" s="28"/>
      <c r="AD1119" s="28"/>
      <c r="AE1119" s="28"/>
      <c r="AF1119" s="28"/>
      <c r="AG1119" s="28"/>
      <c r="AH1119" s="28"/>
      <c r="AI1119" s="28"/>
      <c r="AJ1119" s="28"/>
      <c r="AK1119" s="28"/>
      <c r="AL1119" s="28"/>
      <c r="AM1119" s="28"/>
      <c r="AN1119" s="28"/>
      <c r="AO1119" s="28"/>
      <c r="AP1119" s="28"/>
      <c r="AQ1119" s="28"/>
      <c r="AR1119" s="28"/>
      <c r="AS1119" s="28"/>
      <c r="AT1119" s="28"/>
      <c r="AW1119" s="37">
        <v>43441</v>
      </c>
      <c r="AX1119">
        <v>35</v>
      </c>
      <c r="AY1119">
        <v>9</v>
      </c>
      <c r="AZ1119">
        <v>1</v>
      </c>
      <c r="BA1119">
        <v>4</v>
      </c>
    </row>
    <row r="1120" spans="15:53" hidden="1">
      <c r="O1120" s="28"/>
      <c r="P1120" s="28"/>
      <c r="Q1120" s="28"/>
      <c r="R1120" s="28"/>
      <c r="S1120" s="28"/>
      <c r="T1120" s="28"/>
      <c r="U1120" s="28"/>
      <c r="V1120" s="28"/>
      <c r="W1120" s="28"/>
      <c r="X1120" s="28"/>
      <c r="Y1120" s="28"/>
      <c r="Z1120" s="28"/>
      <c r="AA1120" s="28"/>
      <c r="AB1120" s="28"/>
      <c r="AC1120" s="28"/>
      <c r="AD1120" s="28"/>
      <c r="AE1120" s="28"/>
      <c r="AF1120" s="28"/>
      <c r="AG1120" s="28"/>
      <c r="AH1120" s="28"/>
      <c r="AI1120" s="28"/>
      <c r="AJ1120" s="28"/>
      <c r="AK1120" s="28"/>
      <c r="AL1120" s="28"/>
      <c r="AM1120" s="28"/>
      <c r="AN1120" s="28"/>
      <c r="AO1120" s="28"/>
      <c r="AP1120" s="28"/>
      <c r="AQ1120" s="28"/>
      <c r="AR1120" s="28"/>
      <c r="AS1120" s="28"/>
      <c r="AT1120" s="28"/>
      <c r="AW1120" s="37">
        <v>43471</v>
      </c>
      <c r="AX1120">
        <v>35</v>
      </c>
      <c r="AY1120">
        <v>9</v>
      </c>
      <c r="AZ1120">
        <v>2</v>
      </c>
      <c r="BA1120">
        <v>3</v>
      </c>
    </row>
    <row r="1121" spans="15:53" hidden="1">
      <c r="O1121" s="28"/>
      <c r="P1121" s="28"/>
      <c r="Q1121" s="28"/>
      <c r="R1121" s="28"/>
      <c r="S1121" s="28"/>
      <c r="T1121" s="28"/>
      <c r="U1121" s="28"/>
      <c r="V1121" s="28"/>
      <c r="W1121" s="28"/>
      <c r="X1121" s="28"/>
      <c r="Y1121" s="28"/>
      <c r="Z1121" s="28"/>
      <c r="AA1121" s="28"/>
      <c r="AB1121" s="28"/>
      <c r="AC1121" s="28"/>
      <c r="AD1121" s="28"/>
      <c r="AE1121" s="28"/>
      <c r="AF1121" s="28"/>
      <c r="AG1121" s="28"/>
      <c r="AH1121" s="28"/>
      <c r="AI1121" s="28"/>
      <c r="AJ1121" s="28"/>
      <c r="AK1121" s="28"/>
      <c r="AL1121" s="28"/>
      <c r="AM1121" s="28"/>
      <c r="AN1121" s="28"/>
      <c r="AO1121" s="28"/>
      <c r="AP1121" s="28"/>
      <c r="AQ1121" s="28"/>
      <c r="AR1121" s="28"/>
      <c r="AS1121" s="28"/>
      <c r="AT1121" s="28"/>
      <c r="AW1121" s="37">
        <v>43500</v>
      </c>
      <c r="AX1121">
        <v>36</v>
      </c>
      <c r="AY1121">
        <v>8</v>
      </c>
      <c r="AZ1121">
        <v>3</v>
      </c>
      <c r="BA1121">
        <v>2</v>
      </c>
    </row>
    <row r="1122" spans="15:53" hidden="1">
      <c r="O1122" s="28"/>
      <c r="P1122" s="28"/>
      <c r="Q1122" s="28"/>
      <c r="R1122" s="28"/>
      <c r="S1122" s="28"/>
      <c r="T1122" s="28"/>
      <c r="U1122" s="28"/>
      <c r="V1122" s="28"/>
      <c r="W1122" s="28"/>
      <c r="X1122" s="28"/>
      <c r="Y1122" s="28"/>
      <c r="Z1122" s="28"/>
      <c r="AA1122" s="28"/>
      <c r="AB1122" s="28"/>
      <c r="AC1122" s="28"/>
      <c r="AD1122" s="28"/>
      <c r="AE1122" s="28"/>
      <c r="AF1122" s="28"/>
      <c r="AG1122" s="28"/>
      <c r="AH1122" s="28"/>
      <c r="AI1122" s="28"/>
      <c r="AJ1122" s="28"/>
      <c r="AK1122" s="28"/>
      <c r="AL1122" s="28"/>
      <c r="AM1122" s="28"/>
      <c r="AN1122" s="28"/>
      <c r="AO1122" s="28"/>
      <c r="AP1122" s="28"/>
      <c r="AQ1122" s="28"/>
      <c r="AR1122" s="28"/>
      <c r="AS1122" s="28"/>
      <c r="AT1122" s="28"/>
      <c r="AW1122" s="37">
        <v>43530</v>
      </c>
      <c r="AX1122">
        <v>36</v>
      </c>
      <c r="AY1122">
        <v>8</v>
      </c>
      <c r="AZ1122">
        <v>4</v>
      </c>
      <c r="BA1122">
        <v>1</v>
      </c>
    </row>
    <row r="1123" spans="15:53" hidden="1">
      <c r="O1123" s="28"/>
      <c r="P1123" s="28"/>
      <c r="Q1123" s="28"/>
      <c r="R1123" s="28"/>
      <c r="S1123" s="28"/>
      <c r="T1123" s="28"/>
      <c r="U1123" s="28"/>
      <c r="V1123" s="28"/>
      <c r="W1123" s="28"/>
      <c r="X1123" s="28"/>
      <c r="Y1123" s="28"/>
      <c r="Z1123" s="28"/>
      <c r="AA1123" s="28"/>
      <c r="AB1123" s="28"/>
      <c r="AC1123" s="28"/>
      <c r="AD1123" s="28"/>
      <c r="AE1123" s="28"/>
      <c r="AF1123" s="28"/>
      <c r="AG1123" s="28"/>
      <c r="AH1123" s="28"/>
      <c r="AI1123" s="28"/>
      <c r="AJ1123" s="28"/>
      <c r="AK1123" s="28"/>
      <c r="AL1123" s="28"/>
      <c r="AM1123" s="28"/>
      <c r="AN1123" s="28"/>
      <c r="AO1123" s="28"/>
      <c r="AP1123" s="28"/>
      <c r="AQ1123" s="28"/>
      <c r="AR1123" s="28"/>
      <c r="AS1123" s="28"/>
      <c r="AT1123" s="28"/>
      <c r="AW1123" s="37">
        <v>43560</v>
      </c>
      <c r="AX1123">
        <v>36</v>
      </c>
      <c r="AY1123">
        <v>8</v>
      </c>
      <c r="AZ1123">
        <v>5</v>
      </c>
      <c r="BA1123">
        <v>9</v>
      </c>
    </row>
    <row r="1124" spans="15:53" hidden="1">
      <c r="O1124" s="28"/>
      <c r="P1124" s="28"/>
      <c r="Q1124" s="28"/>
      <c r="R1124" s="28"/>
      <c r="S1124" s="28"/>
      <c r="T1124" s="28"/>
      <c r="U1124" s="28"/>
      <c r="V1124" s="28"/>
      <c r="W1124" s="28"/>
      <c r="X1124" s="28"/>
      <c r="Y1124" s="28"/>
      <c r="Z1124" s="28"/>
      <c r="AA1124" s="28"/>
      <c r="AB1124" s="28"/>
      <c r="AC1124" s="28"/>
      <c r="AD1124" s="28"/>
      <c r="AE1124" s="28"/>
      <c r="AF1124" s="28"/>
      <c r="AG1124" s="28"/>
      <c r="AH1124" s="28"/>
      <c r="AI1124" s="28"/>
      <c r="AJ1124" s="28"/>
      <c r="AK1124" s="28"/>
      <c r="AL1124" s="28"/>
      <c r="AM1124" s="28"/>
      <c r="AN1124" s="28"/>
      <c r="AO1124" s="28"/>
      <c r="AP1124" s="28"/>
      <c r="AQ1124" s="28"/>
      <c r="AR1124" s="28"/>
      <c r="AS1124" s="28"/>
      <c r="AT1124" s="28"/>
      <c r="AW1124" s="37">
        <v>43591</v>
      </c>
      <c r="AX1124">
        <v>36</v>
      </c>
      <c r="AY1124">
        <v>8</v>
      </c>
      <c r="AZ1124">
        <v>6</v>
      </c>
      <c r="BA1124">
        <v>8</v>
      </c>
    </row>
    <row r="1125" spans="15:53" hidden="1">
      <c r="O1125" s="28"/>
      <c r="P1125" s="28"/>
      <c r="Q1125" s="28"/>
      <c r="R1125" s="28"/>
      <c r="S1125" s="28"/>
      <c r="T1125" s="28"/>
      <c r="U1125" s="28"/>
      <c r="V1125" s="28"/>
      <c r="W1125" s="28"/>
      <c r="X1125" s="28"/>
      <c r="Y1125" s="28"/>
      <c r="Z1125" s="28"/>
      <c r="AA1125" s="28"/>
      <c r="AB1125" s="28"/>
      <c r="AC1125" s="28"/>
      <c r="AD1125" s="28"/>
      <c r="AE1125" s="28"/>
      <c r="AF1125" s="28"/>
      <c r="AG1125" s="28"/>
      <c r="AH1125" s="28"/>
      <c r="AI1125" s="28"/>
      <c r="AJ1125" s="28"/>
      <c r="AK1125" s="28"/>
      <c r="AL1125" s="28"/>
      <c r="AM1125" s="28"/>
      <c r="AN1125" s="28"/>
      <c r="AO1125" s="28"/>
      <c r="AP1125" s="28"/>
      <c r="AQ1125" s="28"/>
      <c r="AR1125" s="28"/>
      <c r="AS1125" s="28"/>
      <c r="AT1125" s="28"/>
      <c r="AW1125" s="37">
        <v>43622</v>
      </c>
      <c r="AX1125">
        <v>36</v>
      </c>
      <c r="AY1125">
        <v>8</v>
      </c>
      <c r="AZ1125">
        <v>7</v>
      </c>
      <c r="BA1125">
        <v>7</v>
      </c>
    </row>
    <row r="1126" spans="15:53" hidden="1">
      <c r="O1126" s="28"/>
      <c r="P1126" s="28"/>
      <c r="Q1126" s="28"/>
      <c r="R1126" s="28"/>
      <c r="S1126" s="28"/>
      <c r="T1126" s="28"/>
      <c r="U1126" s="28"/>
      <c r="V1126" s="28"/>
      <c r="W1126" s="28"/>
      <c r="X1126" s="28"/>
      <c r="Y1126" s="28"/>
      <c r="Z1126" s="28"/>
      <c r="AA1126" s="28"/>
      <c r="AB1126" s="28"/>
      <c r="AC1126" s="28"/>
      <c r="AD1126" s="28"/>
      <c r="AE1126" s="28"/>
      <c r="AF1126" s="28"/>
      <c r="AG1126" s="28"/>
      <c r="AH1126" s="28"/>
      <c r="AI1126" s="28"/>
      <c r="AJ1126" s="28"/>
      <c r="AK1126" s="28"/>
      <c r="AL1126" s="28"/>
      <c r="AM1126" s="28"/>
      <c r="AN1126" s="28"/>
      <c r="AO1126" s="28"/>
      <c r="AP1126" s="28"/>
      <c r="AQ1126" s="28"/>
      <c r="AR1126" s="28"/>
      <c r="AS1126" s="28"/>
      <c r="AT1126" s="28"/>
      <c r="AW1126" s="37">
        <v>43653</v>
      </c>
      <c r="AX1126">
        <v>36</v>
      </c>
      <c r="AY1126">
        <v>8</v>
      </c>
      <c r="AZ1126">
        <v>8</v>
      </c>
      <c r="BA1126">
        <v>6</v>
      </c>
    </row>
    <row r="1127" spans="15:53" hidden="1">
      <c r="O1127" s="28"/>
      <c r="P1127" s="28"/>
      <c r="Q1127" s="28"/>
      <c r="R1127" s="28"/>
      <c r="S1127" s="28"/>
      <c r="T1127" s="28"/>
      <c r="U1127" s="28"/>
      <c r="V1127" s="28"/>
      <c r="W1127" s="28"/>
      <c r="X1127" s="28"/>
      <c r="Y1127" s="28"/>
      <c r="Z1127" s="28"/>
      <c r="AA1127" s="28"/>
      <c r="AB1127" s="28"/>
      <c r="AC1127" s="28"/>
      <c r="AD1127" s="28"/>
      <c r="AE1127" s="28"/>
      <c r="AF1127" s="28"/>
      <c r="AG1127" s="28"/>
      <c r="AH1127" s="28"/>
      <c r="AI1127" s="28"/>
      <c r="AJ1127" s="28"/>
      <c r="AK1127" s="28"/>
      <c r="AL1127" s="28"/>
      <c r="AM1127" s="28"/>
      <c r="AN1127" s="28"/>
      <c r="AO1127" s="28"/>
      <c r="AP1127" s="28"/>
      <c r="AQ1127" s="28"/>
      <c r="AR1127" s="28"/>
      <c r="AS1127" s="28"/>
      <c r="AT1127" s="28"/>
      <c r="AW1127" s="37">
        <v>43685</v>
      </c>
      <c r="AX1127">
        <v>36</v>
      </c>
      <c r="AY1127">
        <v>8</v>
      </c>
      <c r="AZ1127">
        <v>9</v>
      </c>
      <c r="BA1127">
        <v>5</v>
      </c>
    </row>
    <row r="1128" spans="15:53" hidden="1">
      <c r="O1128" s="28"/>
      <c r="P1128" s="28"/>
      <c r="Q1128" s="28"/>
      <c r="R1128" s="28"/>
      <c r="S1128" s="28"/>
      <c r="T1128" s="28"/>
      <c r="U1128" s="28"/>
      <c r="V1128" s="28"/>
      <c r="W1128" s="28"/>
      <c r="X1128" s="28"/>
      <c r="Y1128" s="28"/>
      <c r="Z1128" s="28"/>
      <c r="AA1128" s="28"/>
      <c r="AB1128" s="28"/>
      <c r="AC1128" s="28"/>
      <c r="AD1128" s="28"/>
      <c r="AE1128" s="28"/>
      <c r="AF1128" s="28"/>
      <c r="AG1128" s="28"/>
      <c r="AH1128" s="28"/>
      <c r="AI1128" s="28"/>
      <c r="AJ1128" s="28"/>
      <c r="AK1128" s="28"/>
      <c r="AL1128" s="28"/>
      <c r="AM1128" s="28"/>
      <c r="AN1128" s="28"/>
      <c r="AO1128" s="28"/>
      <c r="AP1128" s="28"/>
      <c r="AQ1128" s="28"/>
      <c r="AR1128" s="28"/>
      <c r="AS1128" s="28"/>
      <c r="AT1128" s="28"/>
      <c r="AW1128" s="37">
        <v>43716</v>
      </c>
      <c r="AX1128">
        <v>36</v>
      </c>
      <c r="AY1128">
        <v>8</v>
      </c>
      <c r="AZ1128">
        <v>10</v>
      </c>
      <c r="BA1128">
        <v>4</v>
      </c>
    </row>
    <row r="1129" spans="15:53" hidden="1">
      <c r="O1129" s="28"/>
      <c r="P1129" s="28"/>
      <c r="Q1129" s="28"/>
      <c r="R1129" s="28"/>
      <c r="S1129" s="28"/>
      <c r="T1129" s="28"/>
      <c r="U1129" s="28"/>
      <c r="V1129" s="28"/>
      <c r="W1129" s="28"/>
      <c r="X1129" s="28"/>
      <c r="Y1129" s="28"/>
      <c r="Z1129" s="28"/>
      <c r="AA1129" s="28"/>
      <c r="AB1129" s="28"/>
      <c r="AC1129" s="28"/>
      <c r="AD1129" s="28"/>
      <c r="AE1129" s="28"/>
      <c r="AF1129" s="28"/>
      <c r="AG1129" s="28"/>
      <c r="AH1129" s="28"/>
      <c r="AI1129" s="28"/>
      <c r="AJ1129" s="28"/>
      <c r="AK1129" s="28"/>
      <c r="AL1129" s="28"/>
      <c r="AM1129" s="28"/>
      <c r="AN1129" s="28"/>
      <c r="AO1129" s="28"/>
      <c r="AP1129" s="28"/>
      <c r="AQ1129" s="28"/>
      <c r="AR1129" s="28"/>
      <c r="AS1129" s="28"/>
      <c r="AT1129" s="28"/>
      <c r="AW1129" s="37">
        <v>43746</v>
      </c>
      <c r="AX1129">
        <v>36</v>
      </c>
      <c r="AY1129">
        <v>8</v>
      </c>
      <c r="AZ1129">
        <v>11</v>
      </c>
      <c r="BA1129">
        <v>3</v>
      </c>
    </row>
    <row r="1130" spans="15:53" hidden="1">
      <c r="O1130" s="28"/>
      <c r="P1130" s="28"/>
      <c r="Q1130" s="28"/>
      <c r="R1130" s="28"/>
      <c r="S1130" s="28"/>
      <c r="T1130" s="28"/>
      <c r="U1130" s="28"/>
      <c r="V1130" s="28"/>
      <c r="W1130" s="28"/>
      <c r="X1130" s="28"/>
      <c r="Y1130" s="28"/>
      <c r="Z1130" s="28"/>
      <c r="AA1130" s="28"/>
      <c r="AB1130" s="28"/>
      <c r="AC1130" s="28"/>
      <c r="AD1130" s="28"/>
      <c r="AE1130" s="28"/>
      <c r="AF1130" s="28"/>
      <c r="AG1130" s="28"/>
      <c r="AH1130" s="28"/>
      <c r="AI1130" s="28"/>
      <c r="AJ1130" s="28"/>
      <c r="AK1130" s="28"/>
      <c r="AL1130" s="28"/>
      <c r="AM1130" s="28"/>
      <c r="AN1130" s="28"/>
      <c r="AO1130" s="28"/>
      <c r="AP1130" s="28"/>
      <c r="AQ1130" s="28"/>
      <c r="AR1130" s="28"/>
      <c r="AS1130" s="28"/>
      <c r="AT1130" s="28"/>
      <c r="AW1130" s="37">
        <v>43777</v>
      </c>
      <c r="AX1130">
        <v>36</v>
      </c>
      <c r="AY1130">
        <v>8</v>
      </c>
      <c r="AZ1130">
        <v>12</v>
      </c>
      <c r="BA1130">
        <v>2</v>
      </c>
    </row>
    <row r="1131" spans="15:53" hidden="1">
      <c r="O1131" s="28"/>
      <c r="P1131" s="28"/>
      <c r="Q1131" s="28"/>
      <c r="R1131" s="28"/>
      <c r="S1131" s="28"/>
      <c r="T1131" s="28"/>
      <c r="U1131" s="28"/>
      <c r="V1131" s="28"/>
      <c r="W1131" s="28"/>
      <c r="X1131" s="28"/>
      <c r="Y1131" s="28"/>
      <c r="Z1131" s="28"/>
      <c r="AA1131" s="28"/>
      <c r="AB1131" s="28"/>
      <c r="AC1131" s="28"/>
      <c r="AD1131" s="28"/>
      <c r="AE1131" s="28"/>
      <c r="AF1131" s="28"/>
      <c r="AG1131" s="28"/>
      <c r="AH1131" s="28"/>
      <c r="AI1131" s="28"/>
      <c r="AJ1131" s="28"/>
      <c r="AK1131" s="28"/>
      <c r="AL1131" s="28"/>
      <c r="AM1131" s="28"/>
      <c r="AN1131" s="28"/>
      <c r="AO1131" s="28"/>
      <c r="AP1131" s="28"/>
      <c r="AQ1131" s="28"/>
      <c r="AR1131" s="28"/>
      <c r="AS1131" s="28"/>
      <c r="AT1131" s="28"/>
      <c r="AW1131" s="37">
        <v>43806</v>
      </c>
      <c r="AX1131">
        <v>36</v>
      </c>
      <c r="AY1131">
        <v>8</v>
      </c>
      <c r="AZ1131">
        <v>13</v>
      </c>
      <c r="BA1131">
        <v>1</v>
      </c>
    </row>
    <row r="1132" spans="15:53" hidden="1">
      <c r="O1132" s="28"/>
      <c r="P1132" s="28"/>
      <c r="Q1132" s="28"/>
      <c r="R1132" s="28"/>
      <c r="S1132" s="28"/>
      <c r="T1132" s="28"/>
      <c r="U1132" s="28"/>
      <c r="V1132" s="28"/>
      <c r="W1132" s="28"/>
      <c r="X1132" s="28"/>
      <c r="Y1132" s="28"/>
      <c r="Z1132" s="28"/>
      <c r="AA1132" s="28"/>
      <c r="AB1132" s="28"/>
      <c r="AC1132" s="28"/>
      <c r="AD1132" s="28"/>
      <c r="AE1132" s="28"/>
      <c r="AF1132" s="28"/>
      <c r="AG1132" s="28"/>
      <c r="AH1132" s="28"/>
      <c r="AI1132" s="28"/>
      <c r="AJ1132" s="28"/>
      <c r="AK1132" s="28"/>
      <c r="AL1132" s="28"/>
      <c r="AM1132" s="28"/>
      <c r="AN1132" s="28"/>
      <c r="AO1132" s="28"/>
      <c r="AP1132" s="28"/>
      <c r="AQ1132" s="28"/>
      <c r="AR1132" s="28"/>
      <c r="AS1132" s="28"/>
      <c r="AT1132" s="28"/>
      <c r="AW1132" s="37">
        <v>43836</v>
      </c>
      <c r="AX1132">
        <v>36</v>
      </c>
      <c r="AY1132">
        <v>8</v>
      </c>
      <c r="AZ1132">
        <v>14</v>
      </c>
      <c r="BA1132">
        <v>9</v>
      </c>
    </row>
    <row r="1133" spans="15:53" hidden="1">
      <c r="O1133" s="28"/>
      <c r="P1133" s="28"/>
      <c r="Q1133" s="28"/>
      <c r="R1133" s="28"/>
      <c r="S1133" s="28"/>
      <c r="T1133" s="28"/>
      <c r="U1133" s="28"/>
      <c r="V1133" s="28"/>
      <c r="W1133" s="28"/>
      <c r="X1133" s="28"/>
      <c r="Y1133" s="28"/>
      <c r="Z1133" s="28"/>
      <c r="AA1133" s="28"/>
      <c r="AB1133" s="28"/>
      <c r="AC1133" s="28"/>
      <c r="AD1133" s="28"/>
      <c r="AE1133" s="28"/>
      <c r="AF1133" s="28"/>
      <c r="AG1133" s="28"/>
      <c r="AH1133" s="28"/>
      <c r="AI1133" s="28"/>
      <c r="AJ1133" s="28"/>
      <c r="AK1133" s="28"/>
      <c r="AL1133" s="28"/>
      <c r="AM1133" s="28"/>
      <c r="AN1133" s="28"/>
      <c r="AO1133" s="28"/>
      <c r="AP1133" s="28"/>
      <c r="AQ1133" s="28"/>
      <c r="AR1133" s="28"/>
      <c r="AS1133" s="28"/>
      <c r="AT1133" s="28"/>
      <c r="AW1133" s="37">
        <v>43865</v>
      </c>
      <c r="AX1133">
        <v>37</v>
      </c>
      <c r="AY1133">
        <v>7</v>
      </c>
      <c r="AZ1133">
        <v>15</v>
      </c>
      <c r="BA1133">
        <v>8</v>
      </c>
    </row>
    <row r="1134" spans="15:53" hidden="1">
      <c r="O1134" s="28"/>
      <c r="P1134" s="28"/>
      <c r="Q1134" s="28"/>
      <c r="R1134" s="28"/>
      <c r="S1134" s="28"/>
      <c r="T1134" s="28"/>
      <c r="U1134" s="28"/>
      <c r="V1134" s="28"/>
      <c r="W1134" s="28"/>
      <c r="X1134" s="28"/>
      <c r="Y1134" s="28"/>
      <c r="Z1134" s="28"/>
      <c r="AA1134" s="28"/>
      <c r="AB1134" s="28"/>
      <c r="AC1134" s="28"/>
      <c r="AD1134" s="28"/>
      <c r="AE1134" s="28"/>
      <c r="AF1134" s="28"/>
      <c r="AG1134" s="28"/>
      <c r="AH1134" s="28"/>
      <c r="AI1134" s="28"/>
      <c r="AJ1134" s="28"/>
      <c r="AK1134" s="28"/>
      <c r="AL1134" s="28"/>
      <c r="AM1134" s="28"/>
      <c r="AN1134" s="28"/>
      <c r="AO1134" s="28"/>
      <c r="AP1134" s="28"/>
      <c r="AQ1134" s="28"/>
      <c r="AR1134" s="28"/>
      <c r="AS1134" s="28"/>
      <c r="AT1134" s="28"/>
      <c r="AW1134" s="37">
        <v>43895</v>
      </c>
      <c r="AX1134">
        <v>37</v>
      </c>
      <c r="AY1134">
        <v>7</v>
      </c>
      <c r="AZ1134">
        <v>16</v>
      </c>
      <c r="BA1134">
        <v>7</v>
      </c>
    </row>
    <row r="1135" spans="15:53" hidden="1">
      <c r="O1135" s="28"/>
      <c r="P1135" s="28"/>
      <c r="Q1135" s="28"/>
      <c r="R1135" s="28"/>
      <c r="S1135" s="28"/>
      <c r="T1135" s="28"/>
      <c r="U1135" s="28"/>
      <c r="V1135" s="28"/>
      <c r="W1135" s="28"/>
      <c r="X1135" s="28"/>
      <c r="Y1135" s="28"/>
      <c r="Z1135" s="28"/>
      <c r="AA1135" s="28"/>
      <c r="AB1135" s="28"/>
      <c r="AC1135" s="28"/>
      <c r="AD1135" s="28"/>
      <c r="AE1135" s="28"/>
      <c r="AF1135" s="28"/>
      <c r="AG1135" s="28"/>
      <c r="AH1135" s="28"/>
      <c r="AI1135" s="28"/>
      <c r="AJ1135" s="28"/>
      <c r="AK1135" s="28"/>
      <c r="AL1135" s="28"/>
      <c r="AM1135" s="28"/>
      <c r="AN1135" s="28"/>
      <c r="AO1135" s="28"/>
      <c r="AP1135" s="28"/>
      <c r="AQ1135" s="28"/>
      <c r="AR1135" s="28"/>
      <c r="AS1135" s="28"/>
      <c r="AT1135" s="28"/>
      <c r="AW1135" s="37">
        <v>43925</v>
      </c>
      <c r="AX1135">
        <v>37</v>
      </c>
      <c r="AY1135">
        <v>7</v>
      </c>
      <c r="AZ1135">
        <v>17</v>
      </c>
      <c r="BA1135">
        <v>6</v>
      </c>
    </row>
    <row r="1136" spans="15:53" hidden="1">
      <c r="O1136" s="28"/>
      <c r="P1136" s="28"/>
      <c r="Q1136" s="28"/>
      <c r="R1136" s="28"/>
      <c r="S1136" s="28"/>
      <c r="T1136" s="28"/>
      <c r="U1136" s="28"/>
      <c r="V1136" s="28"/>
      <c r="W1136" s="28"/>
      <c r="X1136" s="28"/>
      <c r="Y1136" s="28"/>
      <c r="Z1136" s="28"/>
      <c r="AA1136" s="28"/>
      <c r="AB1136" s="28"/>
      <c r="AC1136" s="28"/>
      <c r="AD1136" s="28"/>
      <c r="AE1136" s="28"/>
      <c r="AF1136" s="28"/>
      <c r="AG1136" s="28"/>
      <c r="AH1136" s="28"/>
      <c r="AI1136" s="28"/>
      <c r="AJ1136" s="28"/>
      <c r="AK1136" s="28"/>
      <c r="AL1136" s="28"/>
      <c r="AM1136" s="28"/>
      <c r="AN1136" s="28"/>
      <c r="AO1136" s="28"/>
      <c r="AP1136" s="28"/>
      <c r="AQ1136" s="28"/>
      <c r="AR1136" s="28"/>
      <c r="AS1136" s="28"/>
      <c r="AT1136" s="28"/>
      <c r="AW1136" s="37">
        <v>43956</v>
      </c>
      <c r="AX1136">
        <v>37</v>
      </c>
      <c r="AY1136">
        <v>7</v>
      </c>
      <c r="AZ1136">
        <v>18</v>
      </c>
      <c r="BA1136">
        <v>5</v>
      </c>
    </row>
    <row r="1137" spans="15:53" hidden="1">
      <c r="O1137" s="28"/>
      <c r="P1137" s="28"/>
      <c r="Q1137" s="28"/>
      <c r="R1137" s="28"/>
      <c r="S1137" s="28"/>
      <c r="T1137" s="28"/>
      <c r="U1137" s="28"/>
      <c r="V1137" s="28"/>
      <c r="W1137" s="28"/>
      <c r="X1137" s="28"/>
      <c r="Y1137" s="28"/>
      <c r="Z1137" s="28"/>
      <c r="AA1137" s="28"/>
      <c r="AB1137" s="28"/>
      <c r="AC1137" s="28"/>
      <c r="AD1137" s="28"/>
      <c r="AE1137" s="28"/>
      <c r="AF1137" s="28"/>
      <c r="AG1137" s="28"/>
      <c r="AH1137" s="28"/>
      <c r="AI1137" s="28"/>
      <c r="AJ1137" s="28"/>
      <c r="AK1137" s="28"/>
      <c r="AL1137" s="28"/>
      <c r="AM1137" s="28"/>
      <c r="AN1137" s="28"/>
      <c r="AO1137" s="28"/>
      <c r="AP1137" s="28"/>
      <c r="AQ1137" s="28"/>
      <c r="AR1137" s="28"/>
      <c r="AS1137" s="28"/>
      <c r="AT1137" s="28"/>
      <c r="AW1137" s="37">
        <v>43987</v>
      </c>
      <c r="AX1137">
        <v>37</v>
      </c>
      <c r="AY1137">
        <v>7</v>
      </c>
      <c r="AZ1137">
        <v>19</v>
      </c>
      <c r="BA1137">
        <v>4</v>
      </c>
    </row>
    <row r="1138" spans="15:53" hidden="1">
      <c r="O1138" s="28"/>
      <c r="P1138" s="28"/>
      <c r="Q1138" s="28"/>
      <c r="R1138" s="28"/>
      <c r="S1138" s="28"/>
      <c r="T1138" s="28"/>
      <c r="U1138" s="28"/>
      <c r="V1138" s="28"/>
      <c r="W1138" s="28"/>
      <c r="X1138" s="28"/>
      <c r="Y1138" s="28"/>
      <c r="Z1138" s="28"/>
      <c r="AA1138" s="28"/>
      <c r="AB1138" s="28"/>
      <c r="AC1138" s="28"/>
      <c r="AD1138" s="28"/>
      <c r="AE1138" s="28"/>
      <c r="AF1138" s="28"/>
      <c r="AG1138" s="28"/>
      <c r="AH1138" s="28"/>
      <c r="AI1138" s="28"/>
      <c r="AJ1138" s="28"/>
      <c r="AK1138" s="28"/>
      <c r="AL1138" s="28"/>
      <c r="AM1138" s="28"/>
      <c r="AN1138" s="28"/>
      <c r="AO1138" s="28"/>
      <c r="AP1138" s="28"/>
      <c r="AQ1138" s="28"/>
      <c r="AR1138" s="28"/>
      <c r="AS1138" s="28"/>
      <c r="AT1138" s="28"/>
      <c r="AW1138" s="37">
        <v>44019</v>
      </c>
      <c r="AX1138">
        <v>37</v>
      </c>
      <c r="AY1138">
        <v>7</v>
      </c>
      <c r="AZ1138">
        <v>20</v>
      </c>
      <c r="BA1138">
        <v>3</v>
      </c>
    </row>
    <row r="1139" spans="15:53" hidden="1">
      <c r="O1139" s="28"/>
      <c r="P1139" s="28"/>
      <c r="Q1139" s="28"/>
      <c r="R1139" s="28"/>
      <c r="S1139" s="28"/>
      <c r="T1139" s="28"/>
      <c r="U1139" s="28"/>
      <c r="V1139" s="28"/>
      <c r="W1139" s="28"/>
      <c r="X1139" s="28"/>
      <c r="Y1139" s="28"/>
      <c r="Z1139" s="28"/>
      <c r="AA1139" s="28"/>
      <c r="AB1139" s="28"/>
      <c r="AC1139" s="28"/>
      <c r="AD1139" s="28"/>
      <c r="AE1139" s="28"/>
      <c r="AF1139" s="28"/>
      <c r="AG1139" s="28"/>
      <c r="AH1139" s="28"/>
      <c r="AI1139" s="28"/>
      <c r="AJ1139" s="28"/>
      <c r="AK1139" s="28"/>
      <c r="AL1139" s="28"/>
      <c r="AM1139" s="28"/>
      <c r="AN1139" s="28"/>
      <c r="AO1139" s="28"/>
      <c r="AP1139" s="28"/>
      <c r="AQ1139" s="28"/>
      <c r="AR1139" s="28"/>
      <c r="AS1139" s="28"/>
      <c r="AT1139" s="28"/>
      <c r="AW1139" s="37">
        <v>44050</v>
      </c>
      <c r="AX1139">
        <v>37</v>
      </c>
      <c r="AY1139">
        <v>7</v>
      </c>
      <c r="AZ1139">
        <v>21</v>
      </c>
      <c r="BA1139">
        <v>2</v>
      </c>
    </row>
    <row r="1140" spans="15:53" hidden="1">
      <c r="O1140" s="28"/>
      <c r="P1140" s="28"/>
      <c r="Q1140" s="28"/>
      <c r="R1140" s="28"/>
      <c r="S1140" s="28"/>
      <c r="T1140" s="28"/>
      <c r="U1140" s="28"/>
      <c r="V1140" s="28"/>
      <c r="W1140" s="28"/>
      <c r="X1140" s="28"/>
      <c r="Y1140" s="28"/>
      <c r="Z1140" s="28"/>
      <c r="AA1140" s="28"/>
      <c r="AB1140" s="28"/>
      <c r="AC1140" s="28"/>
      <c r="AD1140" s="28"/>
      <c r="AE1140" s="28"/>
      <c r="AF1140" s="28"/>
      <c r="AG1140" s="28"/>
      <c r="AH1140" s="28"/>
      <c r="AI1140" s="28"/>
      <c r="AJ1140" s="28"/>
      <c r="AK1140" s="28"/>
      <c r="AL1140" s="28"/>
      <c r="AM1140" s="28"/>
      <c r="AN1140" s="28"/>
      <c r="AO1140" s="28"/>
      <c r="AP1140" s="28"/>
      <c r="AQ1140" s="28"/>
      <c r="AR1140" s="28"/>
      <c r="AS1140" s="28"/>
      <c r="AT1140" s="28"/>
      <c r="AW1140" s="37">
        <v>44081</v>
      </c>
      <c r="AX1140">
        <v>37</v>
      </c>
      <c r="AY1140">
        <v>7</v>
      </c>
      <c r="AZ1140">
        <v>22</v>
      </c>
      <c r="BA1140">
        <v>1</v>
      </c>
    </row>
    <row r="1141" spans="15:53" hidden="1">
      <c r="O1141" s="28"/>
      <c r="P1141" s="28"/>
      <c r="Q1141" s="28"/>
      <c r="R1141" s="28"/>
      <c r="S1141" s="28"/>
      <c r="T1141" s="28"/>
      <c r="U1141" s="28"/>
      <c r="V1141" s="28"/>
      <c r="W1141" s="28"/>
      <c r="X1141" s="28"/>
      <c r="Y1141" s="28"/>
      <c r="Z1141" s="28"/>
      <c r="AA1141" s="28"/>
      <c r="AB1141" s="28"/>
      <c r="AC1141" s="28"/>
      <c r="AD1141" s="28"/>
      <c r="AE1141" s="28"/>
      <c r="AF1141" s="28"/>
      <c r="AG1141" s="28"/>
      <c r="AH1141" s="28"/>
      <c r="AI1141" s="28"/>
      <c r="AJ1141" s="28"/>
      <c r="AK1141" s="28"/>
      <c r="AL1141" s="28"/>
      <c r="AM1141" s="28"/>
      <c r="AN1141" s="28"/>
      <c r="AO1141" s="28"/>
      <c r="AP1141" s="28"/>
      <c r="AQ1141" s="28"/>
      <c r="AR1141" s="28"/>
      <c r="AS1141" s="28"/>
      <c r="AT1141" s="28"/>
      <c r="AW1141" s="37">
        <v>44112</v>
      </c>
      <c r="AX1141">
        <v>37</v>
      </c>
      <c r="AY1141">
        <v>7</v>
      </c>
      <c r="AZ1141">
        <v>23</v>
      </c>
      <c r="BA1141">
        <v>9</v>
      </c>
    </row>
    <row r="1142" spans="15:53" hidden="1">
      <c r="O1142" s="28"/>
      <c r="P1142" s="28"/>
      <c r="Q1142" s="28"/>
      <c r="R1142" s="28"/>
      <c r="S1142" s="28"/>
      <c r="T1142" s="28"/>
      <c r="U1142" s="28"/>
      <c r="V1142" s="28"/>
      <c r="W1142" s="28"/>
      <c r="X1142" s="28"/>
      <c r="Y1142" s="28"/>
      <c r="Z1142" s="28"/>
      <c r="AA1142" s="28"/>
      <c r="AB1142" s="28"/>
      <c r="AC1142" s="28"/>
      <c r="AD1142" s="28"/>
      <c r="AE1142" s="28"/>
      <c r="AF1142" s="28"/>
      <c r="AG1142" s="28"/>
      <c r="AH1142" s="28"/>
      <c r="AI1142" s="28"/>
      <c r="AJ1142" s="28"/>
      <c r="AK1142" s="28"/>
      <c r="AL1142" s="28"/>
      <c r="AM1142" s="28"/>
      <c r="AN1142" s="28"/>
      <c r="AO1142" s="28"/>
      <c r="AP1142" s="28"/>
      <c r="AQ1142" s="28"/>
      <c r="AR1142" s="28"/>
      <c r="AS1142" s="28"/>
      <c r="AT1142" s="28"/>
      <c r="AW1142" s="37">
        <v>44142</v>
      </c>
      <c r="AX1142">
        <v>37</v>
      </c>
      <c r="AY1142">
        <v>7</v>
      </c>
      <c r="AZ1142">
        <v>24</v>
      </c>
      <c r="BA1142">
        <v>8</v>
      </c>
    </row>
    <row r="1143" spans="15:53" hidden="1">
      <c r="O1143" s="28"/>
      <c r="P1143" s="28"/>
      <c r="Q1143" s="28"/>
      <c r="R1143" s="28"/>
      <c r="S1143" s="28"/>
      <c r="T1143" s="28"/>
      <c r="U1143" s="28"/>
      <c r="V1143" s="28"/>
      <c r="W1143" s="28"/>
      <c r="X1143" s="28"/>
      <c r="Y1143" s="28"/>
      <c r="Z1143" s="28"/>
      <c r="AA1143" s="28"/>
      <c r="AB1143" s="28"/>
      <c r="AC1143" s="28"/>
      <c r="AD1143" s="28"/>
      <c r="AE1143" s="28"/>
      <c r="AF1143" s="28"/>
      <c r="AG1143" s="28"/>
      <c r="AH1143" s="28"/>
      <c r="AI1143" s="28"/>
      <c r="AJ1143" s="28"/>
      <c r="AK1143" s="28"/>
      <c r="AL1143" s="28"/>
      <c r="AM1143" s="28"/>
      <c r="AN1143" s="28"/>
      <c r="AO1143" s="28"/>
      <c r="AP1143" s="28"/>
      <c r="AQ1143" s="28"/>
      <c r="AR1143" s="28"/>
      <c r="AS1143" s="28"/>
      <c r="AT1143" s="28"/>
      <c r="AW1143" s="37">
        <v>44172</v>
      </c>
      <c r="AX1143">
        <v>37</v>
      </c>
      <c r="AY1143">
        <v>7</v>
      </c>
      <c r="AZ1143">
        <v>25</v>
      </c>
      <c r="BA1143">
        <v>7</v>
      </c>
    </row>
    <row r="1144" spans="15:53" hidden="1">
      <c r="O1144" s="28"/>
      <c r="P1144" s="28"/>
      <c r="Q1144" s="28"/>
      <c r="R1144" s="28"/>
      <c r="S1144" s="28"/>
      <c r="T1144" s="28"/>
      <c r="U1144" s="28"/>
      <c r="V1144" s="28"/>
      <c r="W1144" s="28"/>
      <c r="X1144" s="28"/>
      <c r="Y1144" s="28"/>
      <c r="Z1144" s="28"/>
      <c r="AA1144" s="28"/>
      <c r="AB1144" s="28"/>
      <c r="AC1144" s="28"/>
      <c r="AD1144" s="28"/>
      <c r="AE1144" s="28"/>
      <c r="AF1144" s="28"/>
      <c r="AG1144" s="28"/>
      <c r="AH1144" s="28"/>
      <c r="AI1144" s="28"/>
      <c r="AJ1144" s="28"/>
      <c r="AK1144" s="28"/>
      <c r="AL1144" s="28"/>
      <c r="AM1144" s="28"/>
      <c r="AN1144" s="28"/>
      <c r="AO1144" s="28"/>
      <c r="AP1144" s="28"/>
      <c r="AQ1144" s="28"/>
      <c r="AR1144" s="28"/>
      <c r="AS1144" s="28"/>
      <c r="AT1144" s="28"/>
      <c r="AW1144" s="37">
        <v>44201</v>
      </c>
      <c r="AX1144">
        <v>37</v>
      </c>
      <c r="AY1144">
        <v>7</v>
      </c>
      <c r="AZ1144">
        <v>26</v>
      </c>
      <c r="BA1144">
        <v>6</v>
      </c>
    </row>
    <row r="1145" spans="15:53" hidden="1">
      <c r="O1145" s="28"/>
      <c r="P1145" s="28"/>
      <c r="Q1145" s="28"/>
      <c r="R1145" s="28"/>
      <c r="S1145" s="28"/>
      <c r="T1145" s="28"/>
      <c r="U1145" s="28"/>
      <c r="V1145" s="28"/>
      <c r="W1145" s="28"/>
      <c r="X1145" s="28"/>
      <c r="Y1145" s="28"/>
      <c r="Z1145" s="28"/>
      <c r="AA1145" s="28"/>
      <c r="AB1145" s="28"/>
      <c r="AC1145" s="28"/>
      <c r="AD1145" s="28"/>
      <c r="AE1145" s="28"/>
      <c r="AF1145" s="28"/>
      <c r="AG1145" s="28"/>
      <c r="AH1145" s="28"/>
      <c r="AI1145" s="28"/>
      <c r="AJ1145" s="28"/>
      <c r="AK1145" s="28"/>
      <c r="AL1145" s="28"/>
      <c r="AM1145" s="28"/>
      <c r="AN1145" s="28"/>
      <c r="AO1145" s="28"/>
      <c r="AP1145" s="28"/>
      <c r="AQ1145" s="28"/>
      <c r="AR1145" s="28"/>
      <c r="AS1145" s="28"/>
      <c r="AT1145" s="28"/>
      <c r="AW1145" s="37">
        <v>44231</v>
      </c>
      <c r="AX1145">
        <v>38</v>
      </c>
      <c r="AY1145">
        <v>6</v>
      </c>
      <c r="AZ1145">
        <v>27</v>
      </c>
      <c r="BA1145">
        <v>5</v>
      </c>
    </row>
    <row r="1146" spans="15:53" hidden="1">
      <c r="O1146" s="28"/>
      <c r="P1146" s="28"/>
      <c r="Q1146" s="28"/>
      <c r="R1146" s="28"/>
      <c r="S1146" s="28"/>
      <c r="T1146" s="28"/>
      <c r="U1146" s="28"/>
      <c r="V1146" s="28"/>
      <c r="W1146" s="28"/>
      <c r="X1146" s="28"/>
      <c r="Y1146" s="28"/>
      <c r="Z1146" s="28"/>
      <c r="AA1146" s="28"/>
      <c r="AB1146" s="28"/>
      <c r="AC1146" s="28"/>
      <c r="AD1146" s="28"/>
      <c r="AE1146" s="28"/>
      <c r="AF1146" s="28"/>
      <c r="AG1146" s="28"/>
      <c r="AH1146" s="28"/>
      <c r="AI1146" s="28"/>
      <c r="AJ1146" s="28"/>
      <c r="AK1146" s="28"/>
      <c r="AL1146" s="28"/>
      <c r="AM1146" s="28"/>
      <c r="AN1146" s="28"/>
      <c r="AO1146" s="28"/>
      <c r="AP1146" s="28"/>
      <c r="AQ1146" s="28"/>
      <c r="AR1146" s="28"/>
      <c r="AS1146" s="28"/>
      <c r="AT1146" s="28"/>
      <c r="AW1146" s="37">
        <v>44260</v>
      </c>
      <c r="AX1146">
        <v>38</v>
      </c>
      <c r="AY1146">
        <v>6</v>
      </c>
      <c r="AZ1146">
        <v>28</v>
      </c>
      <c r="BA1146">
        <v>4</v>
      </c>
    </row>
    <row r="1147" spans="15:53" hidden="1">
      <c r="O1147" s="28"/>
      <c r="P1147" s="28"/>
      <c r="Q1147" s="28"/>
      <c r="R1147" s="28"/>
      <c r="S1147" s="28"/>
      <c r="T1147" s="28"/>
      <c r="U1147" s="28"/>
      <c r="V1147" s="28"/>
      <c r="W1147" s="28"/>
      <c r="X1147" s="28"/>
      <c r="Y1147" s="28"/>
      <c r="Z1147" s="28"/>
      <c r="AA1147" s="28"/>
      <c r="AB1147" s="28"/>
      <c r="AC1147" s="28"/>
      <c r="AD1147" s="28"/>
      <c r="AE1147" s="28"/>
      <c r="AF1147" s="28"/>
      <c r="AG1147" s="28"/>
      <c r="AH1147" s="28"/>
      <c r="AI1147" s="28"/>
      <c r="AJ1147" s="28"/>
      <c r="AK1147" s="28"/>
      <c r="AL1147" s="28"/>
      <c r="AM1147" s="28"/>
      <c r="AN1147" s="28"/>
      <c r="AO1147" s="28"/>
      <c r="AP1147" s="28"/>
      <c r="AQ1147" s="28"/>
      <c r="AR1147" s="28"/>
      <c r="AS1147" s="28"/>
      <c r="AT1147" s="28"/>
      <c r="AW1147" s="37">
        <v>44290</v>
      </c>
      <c r="AX1147">
        <v>38</v>
      </c>
      <c r="AY1147">
        <v>6</v>
      </c>
      <c r="AZ1147">
        <v>29</v>
      </c>
      <c r="BA1147">
        <v>3</v>
      </c>
    </row>
    <row r="1148" spans="15:53" hidden="1">
      <c r="O1148" s="28"/>
      <c r="P1148" s="28"/>
      <c r="Q1148" s="28"/>
      <c r="R1148" s="28"/>
      <c r="S1148" s="28"/>
      <c r="T1148" s="28"/>
      <c r="U1148" s="28"/>
      <c r="V1148" s="28"/>
      <c r="W1148" s="28"/>
      <c r="X1148" s="28"/>
      <c r="Y1148" s="28"/>
      <c r="Z1148" s="28"/>
      <c r="AA1148" s="28"/>
      <c r="AB1148" s="28"/>
      <c r="AC1148" s="28"/>
      <c r="AD1148" s="28"/>
      <c r="AE1148" s="28"/>
      <c r="AF1148" s="28"/>
      <c r="AG1148" s="28"/>
      <c r="AH1148" s="28"/>
      <c r="AI1148" s="28"/>
      <c r="AJ1148" s="28"/>
      <c r="AK1148" s="28"/>
      <c r="AL1148" s="28"/>
      <c r="AM1148" s="28"/>
      <c r="AN1148" s="28"/>
      <c r="AO1148" s="28"/>
      <c r="AP1148" s="28"/>
      <c r="AQ1148" s="28"/>
      <c r="AR1148" s="28"/>
      <c r="AS1148" s="28"/>
      <c r="AT1148" s="28"/>
      <c r="AW1148" s="37">
        <v>44321</v>
      </c>
      <c r="AX1148">
        <v>38</v>
      </c>
      <c r="AY1148">
        <v>6</v>
      </c>
      <c r="AZ1148">
        <v>30</v>
      </c>
      <c r="BA1148">
        <v>2</v>
      </c>
    </row>
    <row r="1149" spans="15:53" hidden="1">
      <c r="O1149" s="28"/>
      <c r="P1149" s="28"/>
      <c r="Q1149" s="28"/>
      <c r="R1149" s="28"/>
      <c r="S1149" s="28"/>
      <c r="T1149" s="28"/>
      <c r="U1149" s="28"/>
      <c r="V1149" s="28"/>
      <c r="W1149" s="28"/>
      <c r="X1149" s="28"/>
      <c r="Y1149" s="28"/>
      <c r="Z1149" s="28"/>
      <c r="AA1149" s="28"/>
      <c r="AB1149" s="28"/>
      <c r="AC1149" s="28"/>
      <c r="AD1149" s="28"/>
      <c r="AE1149" s="28"/>
      <c r="AF1149" s="28"/>
      <c r="AG1149" s="28"/>
      <c r="AH1149" s="28"/>
      <c r="AI1149" s="28"/>
      <c r="AJ1149" s="28"/>
      <c r="AK1149" s="28"/>
      <c r="AL1149" s="28"/>
      <c r="AM1149" s="28"/>
      <c r="AN1149" s="28"/>
      <c r="AO1149" s="28"/>
      <c r="AP1149" s="28"/>
      <c r="AQ1149" s="28"/>
      <c r="AR1149" s="28"/>
      <c r="AS1149" s="28"/>
      <c r="AT1149" s="28"/>
      <c r="AW1149" s="37">
        <v>44352</v>
      </c>
      <c r="AX1149">
        <v>38</v>
      </c>
      <c r="AY1149">
        <v>6</v>
      </c>
      <c r="AZ1149">
        <v>31</v>
      </c>
      <c r="BA1149">
        <v>1</v>
      </c>
    </row>
    <row r="1150" spans="15:53" hidden="1">
      <c r="O1150" s="28"/>
      <c r="P1150" s="28"/>
      <c r="Q1150" s="28"/>
      <c r="R1150" s="28"/>
      <c r="S1150" s="28"/>
      <c r="T1150" s="28"/>
      <c r="U1150" s="28"/>
      <c r="V1150" s="28"/>
      <c r="W1150" s="28"/>
      <c r="X1150" s="28"/>
      <c r="Y1150" s="28"/>
      <c r="Z1150" s="28"/>
      <c r="AA1150" s="28"/>
      <c r="AB1150" s="28"/>
      <c r="AC1150" s="28"/>
      <c r="AD1150" s="28"/>
      <c r="AE1150" s="28"/>
      <c r="AF1150" s="28"/>
      <c r="AG1150" s="28"/>
      <c r="AH1150" s="28"/>
      <c r="AI1150" s="28"/>
      <c r="AJ1150" s="28"/>
      <c r="AK1150" s="28"/>
      <c r="AL1150" s="28"/>
      <c r="AM1150" s="28"/>
      <c r="AN1150" s="28"/>
      <c r="AO1150" s="28"/>
      <c r="AP1150" s="28"/>
      <c r="AQ1150" s="28"/>
      <c r="AR1150" s="28"/>
      <c r="AS1150" s="28"/>
      <c r="AT1150" s="28"/>
      <c r="AW1150" s="37">
        <v>44384</v>
      </c>
      <c r="AX1150">
        <v>38</v>
      </c>
      <c r="AY1150">
        <v>6</v>
      </c>
      <c r="AZ1150">
        <v>32</v>
      </c>
      <c r="BA1150">
        <v>9</v>
      </c>
    </row>
    <row r="1151" spans="15:53" hidden="1">
      <c r="O1151" s="28"/>
      <c r="P1151" s="28"/>
      <c r="Q1151" s="28"/>
      <c r="R1151" s="28"/>
      <c r="S1151" s="28"/>
      <c r="T1151" s="28"/>
      <c r="U1151" s="28"/>
      <c r="V1151" s="28"/>
      <c r="W1151" s="28"/>
      <c r="X1151" s="28"/>
      <c r="Y1151" s="28"/>
      <c r="Z1151" s="28"/>
      <c r="AA1151" s="28"/>
      <c r="AB1151" s="28"/>
      <c r="AC1151" s="28"/>
      <c r="AD1151" s="28"/>
      <c r="AE1151" s="28"/>
      <c r="AF1151" s="28"/>
      <c r="AG1151" s="28"/>
      <c r="AH1151" s="28"/>
      <c r="AI1151" s="28"/>
      <c r="AJ1151" s="28"/>
      <c r="AK1151" s="28"/>
      <c r="AL1151" s="28"/>
      <c r="AM1151" s="28"/>
      <c r="AN1151" s="28"/>
      <c r="AO1151" s="28"/>
      <c r="AP1151" s="28"/>
      <c r="AQ1151" s="28"/>
      <c r="AR1151" s="28"/>
      <c r="AS1151" s="28"/>
      <c r="AT1151" s="28"/>
      <c r="AW1151" s="37">
        <v>44415</v>
      </c>
      <c r="AX1151">
        <v>38</v>
      </c>
      <c r="AY1151">
        <v>6</v>
      </c>
      <c r="AZ1151">
        <v>33</v>
      </c>
      <c r="BA1151">
        <v>8</v>
      </c>
    </row>
    <row r="1152" spans="15:53" hidden="1">
      <c r="O1152" s="28"/>
      <c r="P1152" s="28"/>
      <c r="Q1152" s="28"/>
      <c r="R1152" s="28"/>
      <c r="S1152" s="28"/>
      <c r="T1152" s="28"/>
      <c r="U1152" s="28"/>
      <c r="V1152" s="28"/>
      <c r="W1152" s="28"/>
      <c r="X1152" s="28"/>
      <c r="Y1152" s="28"/>
      <c r="Z1152" s="28"/>
      <c r="AA1152" s="28"/>
      <c r="AB1152" s="28"/>
      <c r="AC1152" s="28"/>
      <c r="AD1152" s="28"/>
      <c r="AE1152" s="28"/>
      <c r="AF1152" s="28"/>
      <c r="AG1152" s="28"/>
      <c r="AH1152" s="28"/>
      <c r="AI1152" s="28"/>
      <c r="AJ1152" s="28"/>
      <c r="AK1152" s="28"/>
      <c r="AL1152" s="28"/>
      <c r="AM1152" s="28"/>
      <c r="AN1152" s="28"/>
      <c r="AO1152" s="28"/>
      <c r="AP1152" s="28"/>
      <c r="AQ1152" s="28"/>
      <c r="AR1152" s="28"/>
      <c r="AS1152" s="28"/>
      <c r="AT1152" s="28"/>
      <c r="AW1152" s="37">
        <v>44446</v>
      </c>
      <c r="AX1152">
        <v>38</v>
      </c>
      <c r="AY1152">
        <v>6</v>
      </c>
      <c r="AZ1152">
        <v>34</v>
      </c>
      <c r="BA1152">
        <v>7</v>
      </c>
    </row>
    <row r="1153" spans="15:53" hidden="1">
      <c r="O1153" s="28"/>
      <c r="P1153" s="28"/>
      <c r="Q1153" s="28"/>
      <c r="R1153" s="28"/>
      <c r="S1153" s="28"/>
      <c r="T1153" s="28"/>
      <c r="U1153" s="28"/>
      <c r="V1153" s="28"/>
      <c r="W1153" s="28"/>
      <c r="X1153" s="28"/>
      <c r="Y1153" s="28"/>
      <c r="Z1153" s="28"/>
      <c r="AA1153" s="28"/>
      <c r="AB1153" s="28"/>
      <c r="AC1153" s="28"/>
      <c r="AD1153" s="28"/>
      <c r="AE1153" s="28"/>
      <c r="AF1153" s="28"/>
      <c r="AG1153" s="28"/>
      <c r="AH1153" s="28"/>
      <c r="AI1153" s="28"/>
      <c r="AJ1153" s="28"/>
      <c r="AK1153" s="28"/>
      <c r="AL1153" s="28"/>
      <c r="AM1153" s="28"/>
      <c r="AN1153" s="28"/>
      <c r="AO1153" s="28"/>
      <c r="AP1153" s="28"/>
      <c r="AQ1153" s="28"/>
      <c r="AR1153" s="28"/>
      <c r="AS1153" s="28"/>
      <c r="AT1153" s="28"/>
      <c r="AW1153" s="37">
        <v>44477</v>
      </c>
      <c r="AX1153">
        <v>38</v>
      </c>
      <c r="AY1153">
        <v>6</v>
      </c>
      <c r="AZ1153">
        <v>35</v>
      </c>
      <c r="BA1153">
        <v>6</v>
      </c>
    </row>
    <row r="1154" spans="15:53" hidden="1">
      <c r="O1154" s="28"/>
      <c r="P1154" s="28"/>
      <c r="Q1154" s="28"/>
      <c r="R1154" s="28"/>
      <c r="S1154" s="28"/>
      <c r="T1154" s="28"/>
      <c r="U1154" s="28"/>
      <c r="V1154" s="28"/>
      <c r="W1154" s="28"/>
      <c r="X1154" s="28"/>
      <c r="Y1154" s="28"/>
      <c r="Z1154" s="28"/>
      <c r="AA1154" s="28"/>
      <c r="AB1154" s="28"/>
      <c r="AC1154" s="28"/>
      <c r="AD1154" s="28"/>
      <c r="AE1154" s="28"/>
      <c r="AF1154" s="28"/>
      <c r="AG1154" s="28"/>
      <c r="AH1154" s="28"/>
      <c r="AI1154" s="28"/>
      <c r="AJ1154" s="28"/>
      <c r="AK1154" s="28"/>
      <c r="AL1154" s="28"/>
      <c r="AM1154" s="28"/>
      <c r="AN1154" s="28"/>
      <c r="AO1154" s="28"/>
      <c r="AP1154" s="28"/>
      <c r="AQ1154" s="28"/>
      <c r="AR1154" s="28"/>
      <c r="AS1154" s="28"/>
      <c r="AT1154" s="28"/>
      <c r="AW1154" s="37">
        <v>44507</v>
      </c>
      <c r="AX1154">
        <v>38</v>
      </c>
      <c r="AY1154">
        <v>6</v>
      </c>
      <c r="AZ1154">
        <v>36</v>
      </c>
      <c r="BA1154">
        <v>5</v>
      </c>
    </row>
    <row r="1155" spans="15:53" hidden="1">
      <c r="O1155" s="28"/>
      <c r="P1155" s="28"/>
      <c r="Q1155" s="28"/>
      <c r="R1155" s="28"/>
      <c r="S1155" s="28"/>
      <c r="T1155" s="28"/>
      <c r="U1155" s="28"/>
      <c r="V1155" s="28"/>
      <c r="W1155" s="28"/>
      <c r="X1155" s="28"/>
      <c r="Y1155" s="28"/>
      <c r="Z1155" s="28"/>
      <c r="AA1155" s="28"/>
      <c r="AB1155" s="28"/>
      <c r="AC1155" s="28"/>
      <c r="AD1155" s="28"/>
      <c r="AE1155" s="28"/>
      <c r="AF1155" s="28"/>
      <c r="AG1155" s="28"/>
      <c r="AH1155" s="28"/>
      <c r="AI1155" s="28"/>
      <c r="AJ1155" s="28"/>
      <c r="AK1155" s="28"/>
      <c r="AL1155" s="28"/>
      <c r="AM1155" s="28"/>
      <c r="AN1155" s="28"/>
      <c r="AO1155" s="28"/>
      <c r="AP1155" s="28"/>
      <c r="AQ1155" s="28"/>
      <c r="AR1155" s="28"/>
      <c r="AS1155" s="28"/>
      <c r="AT1155" s="28"/>
      <c r="AW1155" s="37">
        <v>44537</v>
      </c>
      <c r="AX1155">
        <v>38</v>
      </c>
      <c r="AY1155">
        <v>6</v>
      </c>
      <c r="AZ1155">
        <v>37</v>
      </c>
      <c r="BA1155">
        <v>4</v>
      </c>
    </row>
    <row r="1156" spans="15:53" hidden="1">
      <c r="O1156" s="28"/>
      <c r="P1156" s="28"/>
      <c r="Q1156" s="28"/>
      <c r="R1156" s="28"/>
      <c r="S1156" s="28"/>
      <c r="T1156" s="28"/>
      <c r="U1156" s="28"/>
      <c r="V1156" s="28"/>
      <c r="W1156" s="28"/>
      <c r="X1156" s="28"/>
      <c r="Y1156" s="28"/>
      <c r="Z1156" s="28"/>
      <c r="AA1156" s="28"/>
      <c r="AB1156" s="28"/>
      <c r="AC1156" s="28"/>
      <c r="AD1156" s="28"/>
      <c r="AE1156" s="28"/>
      <c r="AF1156" s="28"/>
      <c r="AG1156" s="28"/>
      <c r="AH1156" s="28"/>
      <c r="AI1156" s="28"/>
      <c r="AJ1156" s="28"/>
      <c r="AK1156" s="28"/>
      <c r="AL1156" s="28"/>
      <c r="AM1156" s="28"/>
      <c r="AN1156" s="28"/>
      <c r="AO1156" s="28"/>
      <c r="AP1156" s="28"/>
      <c r="AQ1156" s="28"/>
      <c r="AR1156" s="28"/>
      <c r="AS1156" s="28"/>
      <c r="AT1156" s="28"/>
      <c r="AW1156" s="37">
        <v>44566</v>
      </c>
      <c r="AX1156">
        <v>38</v>
      </c>
      <c r="AY1156">
        <v>6</v>
      </c>
      <c r="AZ1156">
        <v>38</v>
      </c>
      <c r="BA1156">
        <v>3</v>
      </c>
    </row>
    <row r="1157" spans="15:53" hidden="1">
      <c r="O1157" s="28"/>
      <c r="P1157" s="28"/>
      <c r="Q1157" s="28"/>
      <c r="R1157" s="28"/>
      <c r="S1157" s="28"/>
      <c r="T1157" s="28"/>
      <c r="U1157" s="28"/>
      <c r="V1157" s="28"/>
      <c r="W1157" s="28"/>
      <c r="X1157" s="28"/>
      <c r="Y1157" s="28"/>
      <c r="Z1157" s="28"/>
      <c r="AA1157" s="28"/>
      <c r="AB1157" s="28"/>
      <c r="AC1157" s="28"/>
      <c r="AD1157" s="28"/>
      <c r="AE1157" s="28"/>
      <c r="AF1157" s="28"/>
      <c r="AG1157" s="28"/>
      <c r="AH1157" s="28"/>
      <c r="AI1157" s="28"/>
      <c r="AJ1157" s="28"/>
      <c r="AK1157" s="28"/>
      <c r="AL1157" s="28"/>
      <c r="AM1157" s="28"/>
      <c r="AN1157" s="28"/>
      <c r="AO1157" s="28"/>
      <c r="AP1157" s="28"/>
      <c r="AQ1157" s="28"/>
      <c r="AR1157" s="28"/>
      <c r="AS1157" s="28"/>
      <c r="AT1157" s="28"/>
      <c r="AW1157" s="37">
        <v>44596</v>
      </c>
      <c r="AX1157">
        <v>39</v>
      </c>
      <c r="AY1157">
        <v>5</v>
      </c>
      <c r="AZ1157">
        <v>39</v>
      </c>
      <c r="BA1157">
        <v>2</v>
      </c>
    </row>
    <row r="1158" spans="15:53" hidden="1">
      <c r="O1158" s="28"/>
      <c r="P1158" s="28"/>
      <c r="Q1158" s="28"/>
      <c r="R1158" s="28"/>
      <c r="S1158" s="28"/>
      <c r="T1158" s="28"/>
      <c r="U1158" s="28"/>
      <c r="V1158" s="28"/>
      <c r="W1158" s="28"/>
      <c r="X1158" s="28"/>
      <c r="Y1158" s="28"/>
      <c r="Z1158" s="28"/>
      <c r="AA1158" s="28"/>
      <c r="AB1158" s="28"/>
      <c r="AC1158" s="28"/>
      <c r="AD1158" s="28"/>
      <c r="AE1158" s="28"/>
      <c r="AF1158" s="28"/>
      <c r="AG1158" s="28"/>
      <c r="AH1158" s="28"/>
      <c r="AI1158" s="28"/>
      <c r="AJ1158" s="28"/>
      <c r="AK1158" s="28"/>
      <c r="AL1158" s="28"/>
      <c r="AM1158" s="28"/>
      <c r="AN1158" s="28"/>
      <c r="AO1158" s="28"/>
      <c r="AP1158" s="28"/>
      <c r="AQ1158" s="28"/>
      <c r="AR1158" s="28"/>
      <c r="AS1158" s="28"/>
      <c r="AT1158" s="28"/>
      <c r="AW1158" s="37">
        <v>44625</v>
      </c>
      <c r="AX1158">
        <v>39</v>
      </c>
      <c r="AY1158">
        <v>5</v>
      </c>
      <c r="AZ1158">
        <v>40</v>
      </c>
      <c r="BA1158">
        <v>1</v>
      </c>
    </row>
    <row r="1159" spans="15:53" hidden="1">
      <c r="O1159" s="28"/>
      <c r="P1159" s="28"/>
      <c r="Q1159" s="28"/>
      <c r="R1159" s="28"/>
      <c r="S1159" s="28"/>
      <c r="T1159" s="28"/>
      <c r="U1159" s="28"/>
      <c r="V1159" s="28"/>
      <c r="W1159" s="28"/>
      <c r="X1159" s="28"/>
      <c r="Y1159" s="28"/>
      <c r="Z1159" s="28"/>
      <c r="AA1159" s="28"/>
      <c r="AB1159" s="28"/>
      <c r="AC1159" s="28"/>
      <c r="AD1159" s="28"/>
      <c r="AE1159" s="28"/>
      <c r="AF1159" s="28"/>
      <c r="AG1159" s="28"/>
      <c r="AH1159" s="28"/>
      <c r="AI1159" s="28"/>
      <c r="AJ1159" s="28"/>
      <c r="AK1159" s="28"/>
      <c r="AL1159" s="28"/>
      <c r="AM1159" s="28"/>
      <c r="AN1159" s="28"/>
      <c r="AO1159" s="28"/>
      <c r="AP1159" s="28"/>
      <c r="AQ1159" s="28"/>
      <c r="AR1159" s="28"/>
      <c r="AS1159" s="28"/>
      <c r="AT1159" s="28"/>
      <c r="AW1159" s="37">
        <v>44656</v>
      </c>
      <c r="AX1159">
        <v>39</v>
      </c>
      <c r="AY1159">
        <v>5</v>
      </c>
      <c r="AZ1159">
        <v>41</v>
      </c>
      <c r="BA1159">
        <v>9</v>
      </c>
    </row>
    <row r="1160" spans="15:53" hidden="1">
      <c r="O1160" s="28"/>
      <c r="P1160" s="28"/>
      <c r="Q1160" s="28"/>
      <c r="R1160" s="28"/>
      <c r="S1160" s="28"/>
      <c r="T1160" s="28"/>
      <c r="U1160" s="28"/>
      <c r="V1160" s="28"/>
      <c r="W1160" s="28"/>
      <c r="X1160" s="28"/>
      <c r="Y1160" s="28"/>
      <c r="Z1160" s="28"/>
      <c r="AA1160" s="28"/>
      <c r="AB1160" s="28"/>
      <c r="AC1160" s="28"/>
      <c r="AD1160" s="28"/>
      <c r="AE1160" s="28"/>
      <c r="AF1160" s="28"/>
      <c r="AG1160" s="28"/>
      <c r="AH1160" s="28"/>
      <c r="AI1160" s="28"/>
      <c r="AJ1160" s="28"/>
      <c r="AK1160" s="28"/>
      <c r="AL1160" s="28"/>
      <c r="AM1160" s="28"/>
      <c r="AN1160" s="28"/>
      <c r="AO1160" s="28"/>
      <c r="AP1160" s="28"/>
      <c r="AQ1160" s="28"/>
      <c r="AR1160" s="28"/>
      <c r="AS1160" s="28"/>
      <c r="AT1160" s="28"/>
      <c r="AW1160" s="37">
        <v>44686</v>
      </c>
      <c r="AX1160">
        <v>39</v>
      </c>
      <c r="AY1160">
        <v>5</v>
      </c>
      <c r="AZ1160">
        <v>42</v>
      </c>
      <c r="BA1160">
        <v>8</v>
      </c>
    </row>
    <row r="1161" spans="15:53" hidden="1">
      <c r="O1161" s="28"/>
      <c r="P1161" s="28"/>
      <c r="Q1161" s="28"/>
      <c r="R1161" s="28"/>
      <c r="S1161" s="28"/>
      <c r="T1161" s="28"/>
      <c r="U1161" s="28"/>
      <c r="V1161" s="28"/>
      <c r="W1161" s="28"/>
      <c r="X1161" s="28"/>
      <c r="Y1161" s="28"/>
      <c r="Z1161" s="28"/>
      <c r="AA1161" s="28"/>
      <c r="AB1161" s="28"/>
      <c r="AC1161" s="28"/>
      <c r="AD1161" s="28"/>
      <c r="AE1161" s="28"/>
      <c r="AF1161" s="28"/>
      <c r="AG1161" s="28"/>
      <c r="AH1161" s="28"/>
      <c r="AI1161" s="28"/>
      <c r="AJ1161" s="28"/>
      <c r="AK1161" s="28"/>
      <c r="AL1161" s="28"/>
      <c r="AM1161" s="28"/>
      <c r="AN1161" s="28"/>
      <c r="AO1161" s="28"/>
      <c r="AP1161" s="28"/>
      <c r="AQ1161" s="28"/>
      <c r="AR1161" s="28"/>
      <c r="AS1161" s="28"/>
      <c r="AT1161" s="28"/>
      <c r="AW1161" s="37">
        <v>44718</v>
      </c>
      <c r="AX1161">
        <v>39</v>
      </c>
      <c r="AY1161">
        <v>5</v>
      </c>
      <c r="AZ1161">
        <v>43</v>
      </c>
      <c r="BA1161">
        <v>7</v>
      </c>
    </row>
    <row r="1162" spans="15:53" hidden="1">
      <c r="O1162" s="28"/>
      <c r="P1162" s="28"/>
      <c r="Q1162" s="28"/>
      <c r="R1162" s="28"/>
      <c r="S1162" s="28"/>
      <c r="T1162" s="28"/>
      <c r="U1162" s="28"/>
      <c r="V1162" s="28"/>
      <c r="W1162" s="28"/>
      <c r="X1162" s="28"/>
      <c r="Y1162" s="28"/>
      <c r="Z1162" s="28"/>
      <c r="AA1162" s="28"/>
      <c r="AB1162" s="28"/>
      <c r="AC1162" s="28"/>
      <c r="AD1162" s="28"/>
      <c r="AE1162" s="28"/>
      <c r="AF1162" s="28"/>
      <c r="AG1162" s="28"/>
      <c r="AH1162" s="28"/>
      <c r="AI1162" s="28"/>
      <c r="AJ1162" s="28"/>
      <c r="AK1162" s="28"/>
      <c r="AL1162" s="28"/>
      <c r="AM1162" s="28"/>
      <c r="AN1162" s="28"/>
      <c r="AO1162" s="28"/>
      <c r="AP1162" s="28"/>
      <c r="AQ1162" s="28"/>
      <c r="AR1162" s="28"/>
      <c r="AS1162" s="28"/>
      <c r="AT1162" s="28"/>
      <c r="AW1162" s="37">
        <v>44749</v>
      </c>
      <c r="AX1162">
        <v>39</v>
      </c>
      <c r="AY1162">
        <v>5</v>
      </c>
      <c r="AZ1162">
        <v>44</v>
      </c>
      <c r="BA1162">
        <v>6</v>
      </c>
    </row>
    <row r="1163" spans="15:53" hidden="1">
      <c r="O1163" s="28"/>
      <c r="P1163" s="28"/>
      <c r="Q1163" s="28"/>
      <c r="R1163" s="28"/>
      <c r="S1163" s="28"/>
      <c r="T1163" s="28"/>
      <c r="U1163" s="28"/>
      <c r="V1163" s="28"/>
      <c r="W1163" s="28"/>
      <c r="X1163" s="28"/>
      <c r="Y1163" s="28"/>
      <c r="Z1163" s="28"/>
      <c r="AA1163" s="28"/>
      <c r="AB1163" s="28"/>
      <c r="AC1163" s="28"/>
      <c r="AD1163" s="28"/>
      <c r="AE1163" s="28"/>
      <c r="AF1163" s="28"/>
      <c r="AG1163" s="28"/>
      <c r="AH1163" s="28"/>
      <c r="AI1163" s="28"/>
      <c r="AJ1163" s="28"/>
      <c r="AK1163" s="28"/>
      <c r="AL1163" s="28"/>
      <c r="AM1163" s="28"/>
      <c r="AN1163" s="28"/>
      <c r="AO1163" s="28"/>
      <c r="AP1163" s="28"/>
      <c r="AQ1163" s="28"/>
      <c r="AR1163" s="28"/>
      <c r="AS1163" s="28"/>
      <c r="AT1163" s="28"/>
      <c r="AW1163" s="37">
        <v>44780</v>
      </c>
      <c r="AX1163">
        <v>39</v>
      </c>
      <c r="AY1163">
        <v>5</v>
      </c>
      <c r="AZ1163">
        <v>45</v>
      </c>
      <c r="BA1163">
        <v>5</v>
      </c>
    </row>
    <row r="1164" spans="15:53" hidden="1">
      <c r="O1164" s="28"/>
      <c r="P1164" s="28"/>
      <c r="Q1164" s="28"/>
      <c r="R1164" s="28"/>
      <c r="S1164" s="28"/>
      <c r="T1164" s="28"/>
      <c r="U1164" s="28"/>
      <c r="V1164" s="28"/>
      <c r="W1164" s="28"/>
      <c r="X1164" s="28"/>
      <c r="Y1164" s="28"/>
      <c r="Z1164" s="28"/>
      <c r="AA1164" s="28"/>
      <c r="AB1164" s="28"/>
      <c r="AC1164" s="28"/>
      <c r="AD1164" s="28"/>
      <c r="AE1164" s="28"/>
      <c r="AF1164" s="28"/>
      <c r="AG1164" s="28"/>
      <c r="AH1164" s="28"/>
      <c r="AI1164" s="28"/>
      <c r="AJ1164" s="28"/>
      <c r="AK1164" s="28"/>
      <c r="AL1164" s="28"/>
      <c r="AM1164" s="28"/>
      <c r="AN1164" s="28"/>
      <c r="AO1164" s="28"/>
      <c r="AP1164" s="28"/>
      <c r="AQ1164" s="28"/>
      <c r="AR1164" s="28"/>
      <c r="AS1164" s="28"/>
      <c r="AT1164" s="28"/>
      <c r="AW1164" s="37">
        <v>44812</v>
      </c>
      <c r="AX1164">
        <v>39</v>
      </c>
      <c r="AY1164">
        <v>5</v>
      </c>
      <c r="AZ1164">
        <v>46</v>
      </c>
      <c r="BA1164">
        <v>4</v>
      </c>
    </row>
    <row r="1165" spans="15:53" hidden="1">
      <c r="O1165" s="28"/>
      <c r="P1165" s="28"/>
      <c r="Q1165" s="28"/>
      <c r="R1165" s="28"/>
      <c r="S1165" s="28"/>
      <c r="T1165" s="28"/>
      <c r="U1165" s="28"/>
      <c r="V1165" s="28"/>
      <c r="W1165" s="28"/>
      <c r="X1165" s="28"/>
      <c r="Y1165" s="28"/>
      <c r="Z1165" s="28"/>
      <c r="AA1165" s="28"/>
      <c r="AB1165" s="28"/>
      <c r="AC1165" s="28"/>
      <c r="AD1165" s="28"/>
      <c r="AE1165" s="28"/>
      <c r="AF1165" s="28"/>
      <c r="AG1165" s="28"/>
      <c r="AH1165" s="28"/>
      <c r="AI1165" s="28"/>
      <c r="AJ1165" s="28"/>
      <c r="AK1165" s="28"/>
      <c r="AL1165" s="28"/>
      <c r="AM1165" s="28"/>
      <c r="AN1165" s="28"/>
      <c r="AO1165" s="28"/>
      <c r="AP1165" s="28"/>
      <c r="AQ1165" s="28"/>
      <c r="AR1165" s="28"/>
      <c r="AS1165" s="28"/>
      <c r="AT1165" s="28"/>
      <c r="AW1165" s="37">
        <v>44842</v>
      </c>
      <c r="AX1165">
        <v>39</v>
      </c>
      <c r="AY1165">
        <v>5</v>
      </c>
      <c r="AZ1165">
        <v>47</v>
      </c>
      <c r="BA1165">
        <v>3</v>
      </c>
    </row>
    <row r="1166" spans="15:53" hidden="1">
      <c r="O1166" s="28"/>
      <c r="P1166" s="28"/>
      <c r="Q1166" s="28"/>
      <c r="R1166" s="28"/>
      <c r="S1166" s="28"/>
      <c r="T1166" s="28"/>
      <c r="U1166" s="28"/>
      <c r="V1166" s="28"/>
      <c r="W1166" s="28"/>
      <c r="X1166" s="28"/>
      <c r="Y1166" s="28"/>
      <c r="Z1166" s="28"/>
      <c r="AA1166" s="28"/>
      <c r="AB1166" s="28"/>
      <c r="AC1166" s="28"/>
      <c r="AD1166" s="28"/>
      <c r="AE1166" s="28"/>
      <c r="AF1166" s="28"/>
      <c r="AG1166" s="28"/>
      <c r="AH1166" s="28"/>
      <c r="AI1166" s="28"/>
      <c r="AJ1166" s="28"/>
      <c r="AK1166" s="28"/>
      <c r="AL1166" s="28"/>
      <c r="AM1166" s="28"/>
      <c r="AN1166" s="28"/>
      <c r="AO1166" s="28"/>
      <c r="AP1166" s="28"/>
      <c r="AQ1166" s="28"/>
      <c r="AR1166" s="28"/>
      <c r="AS1166" s="28"/>
      <c r="AT1166" s="28"/>
      <c r="AW1166" s="37">
        <v>44872</v>
      </c>
      <c r="AX1166">
        <v>39</v>
      </c>
      <c r="AY1166">
        <v>5</v>
      </c>
      <c r="AZ1166">
        <v>48</v>
      </c>
      <c r="BA1166">
        <v>2</v>
      </c>
    </row>
    <row r="1167" spans="15:53" hidden="1">
      <c r="O1167" s="28"/>
      <c r="P1167" s="28"/>
      <c r="Q1167" s="28"/>
      <c r="R1167" s="28"/>
      <c r="S1167" s="28"/>
      <c r="T1167" s="28"/>
      <c r="U1167" s="28"/>
      <c r="V1167" s="28"/>
      <c r="W1167" s="28"/>
      <c r="X1167" s="28"/>
      <c r="Y1167" s="28"/>
      <c r="Z1167" s="28"/>
      <c r="AA1167" s="28"/>
      <c r="AB1167" s="28"/>
      <c r="AC1167" s="28"/>
      <c r="AD1167" s="28"/>
      <c r="AE1167" s="28"/>
      <c r="AF1167" s="28"/>
      <c r="AG1167" s="28"/>
      <c r="AH1167" s="28"/>
      <c r="AI1167" s="28"/>
      <c r="AJ1167" s="28"/>
      <c r="AK1167" s="28"/>
      <c r="AL1167" s="28"/>
      <c r="AM1167" s="28"/>
      <c r="AN1167" s="28"/>
      <c r="AO1167" s="28"/>
      <c r="AP1167" s="28"/>
      <c r="AQ1167" s="28"/>
      <c r="AR1167" s="28"/>
      <c r="AS1167" s="28"/>
      <c r="AT1167" s="28"/>
      <c r="AW1167" s="37">
        <v>44902</v>
      </c>
      <c r="AX1167">
        <v>39</v>
      </c>
      <c r="AY1167">
        <v>5</v>
      </c>
      <c r="AZ1167">
        <v>49</v>
      </c>
      <c r="BA1167">
        <v>1</v>
      </c>
    </row>
    <row r="1168" spans="15:53" hidden="1">
      <c r="O1168" s="28"/>
      <c r="P1168" s="28"/>
      <c r="Q1168" s="28"/>
      <c r="R1168" s="28"/>
      <c r="S1168" s="28"/>
      <c r="T1168" s="28"/>
      <c r="U1168" s="28"/>
      <c r="V1168" s="28"/>
      <c r="W1168" s="28"/>
      <c r="X1168" s="28"/>
      <c r="Y1168" s="28"/>
      <c r="Z1168" s="28"/>
      <c r="AA1168" s="28"/>
      <c r="AB1168" s="28"/>
      <c r="AC1168" s="28"/>
      <c r="AD1168" s="28"/>
      <c r="AE1168" s="28"/>
      <c r="AF1168" s="28"/>
      <c r="AG1168" s="28"/>
      <c r="AH1168" s="28"/>
      <c r="AI1168" s="28"/>
      <c r="AJ1168" s="28"/>
      <c r="AK1168" s="28"/>
      <c r="AL1168" s="28"/>
      <c r="AM1168" s="28"/>
      <c r="AN1168" s="28"/>
      <c r="AO1168" s="28"/>
      <c r="AP1168" s="28"/>
      <c r="AQ1168" s="28"/>
      <c r="AR1168" s="28"/>
      <c r="AS1168" s="28"/>
      <c r="AT1168" s="28"/>
      <c r="AW1168" s="37">
        <v>44932</v>
      </c>
      <c r="AX1168">
        <v>39</v>
      </c>
      <c r="AY1168">
        <v>5</v>
      </c>
      <c r="AZ1168">
        <v>50</v>
      </c>
      <c r="BA1168">
        <v>9</v>
      </c>
    </row>
    <row r="1169" spans="15:53" hidden="1">
      <c r="O1169" s="28"/>
      <c r="P1169" s="28"/>
      <c r="Q1169" s="28"/>
      <c r="R1169" s="28"/>
      <c r="S1169" s="28"/>
      <c r="T1169" s="28"/>
      <c r="U1169" s="28"/>
      <c r="V1169" s="28"/>
      <c r="W1169" s="28"/>
      <c r="X1169" s="28"/>
      <c r="Y1169" s="28"/>
      <c r="Z1169" s="28"/>
      <c r="AA1169" s="28"/>
      <c r="AB1169" s="28"/>
      <c r="AC1169" s="28"/>
      <c r="AD1169" s="28"/>
      <c r="AE1169" s="28"/>
      <c r="AF1169" s="28"/>
      <c r="AG1169" s="28"/>
      <c r="AH1169" s="28"/>
      <c r="AI1169" s="28"/>
      <c r="AJ1169" s="28"/>
      <c r="AK1169" s="28"/>
      <c r="AL1169" s="28"/>
      <c r="AM1169" s="28"/>
      <c r="AN1169" s="28"/>
      <c r="AO1169" s="28"/>
      <c r="AP1169" s="28"/>
      <c r="AQ1169" s="28"/>
      <c r="AR1169" s="28"/>
      <c r="AS1169" s="28"/>
      <c r="AT1169" s="28"/>
      <c r="AW1169" s="37">
        <v>44961</v>
      </c>
      <c r="AX1169">
        <v>40</v>
      </c>
      <c r="AY1169">
        <v>4</v>
      </c>
      <c r="AZ1169">
        <v>51</v>
      </c>
      <c r="BA1169">
        <v>8</v>
      </c>
    </row>
    <row r="1170" spans="15:53" hidden="1">
      <c r="O1170" s="28"/>
      <c r="P1170" s="28"/>
      <c r="Q1170" s="28"/>
      <c r="R1170" s="28"/>
      <c r="S1170" s="28"/>
      <c r="T1170" s="28"/>
      <c r="U1170" s="28"/>
      <c r="V1170" s="28"/>
      <c r="W1170" s="28"/>
      <c r="X1170" s="28"/>
      <c r="Y1170" s="28"/>
      <c r="Z1170" s="28"/>
      <c r="AA1170" s="28"/>
      <c r="AB1170" s="28"/>
      <c r="AC1170" s="28"/>
      <c r="AD1170" s="28"/>
      <c r="AE1170" s="28"/>
      <c r="AF1170" s="28"/>
      <c r="AG1170" s="28"/>
      <c r="AH1170" s="28"/>
      <c r="AI1170" s="28"/>
      <c r="AJ1170" s="28"/>
      <c r="AK1170" s="28"/>
      <c r="AL1170" s="28"/>
      <c r="AM1170" s="28"/>
      <c r="AN1170" s="28"/>
      <c r="AO1170" s="28"/>
      <c r="AP1170" s="28"/>
      <c r="AQ1170" s="28"/>
      <c r="AR1170" s="28"/>
      <c r="AS1170" s="28"/>
      <c r="AT1170" s="28"/>
      <c r="AW1170" s="37">
        <v>44991</v>
      </c>
      <c r="AX1170">
        <v>40</v>
      </c>
      <c r="AY1170">
        <v>4</v>
      </c>
      <c r="AZ1170">
        <v>52</v>
      </c>
      <c r="BA1170">
        <v>7</v>
      </c>
    </row>
    <row r="1171" spans="15:53" hidden="1">
      <c r="O1171" s="28"/>
      <c r="P1171" s="28"/>
      <c r="Q1171" s="28"/>
      <c r="R1171" s="28"/>
      <c r="S1171" s="28"/>
      <c r="T1171" s="28"/>
      <c r="U1171" s="28"/>
      <c r="V1171" s="28"/>
      <c r="W1171" s="28"/>
      <c r="X1171" s="28"/>
      <c r="Y1171" s="28"/>
      <c r="Z1171" s="28"/>
      <c r="AA1171" s="28"/>
      <c r="AB1171" s="28"/>
      <c r="AC1171" s="28"/>
      <c r="AD1171" s="28"/>
      <c r="AE1171" s="28"/>
      <c r="AF1171" s="28"/>
      <c r="AG1171" s="28"/>
      <c r="AH1171" s="28"/>
      <c r="AI1171" s="28"/>
      <c r="AJ1171" s="28"/>
      <c r="AK1171" s="28"/>
      <c r="AL1171" s="28"/>
      <c r="AM1171" s="28"/>
      <c r="AN1171" s="28"/>
      <c r="AO1171" s="28"/>
      <c r="AP1171" s="28"/>
      <c r="AQ1171" s="28"/>
      <c r="AR1171" s="28"/>
      <c r="AS1171" s="28"/>
      <c r="AT1171" s="28"/>
      <c r="AW1171" s="37">
        <v>45021</v>
      </c>
      <c r="AX1171">
        <v>40</v>
      </c>
      <c r="AY1171">
        <v>4</v>
      </c>
      <c r="AZ1171">
        <v>53</v>
      </c>
      <c r="BA1171">
        <v>6</v>
      </c>
    </row>
    <row r="1172" spans="15:53" hidden="1">
      <c r="O1172" s="28"/>
      <c r="P1172" s="28"/>
      <c r="Q1172" s="28"/>
      <c r="R1172" s="28"/>
      <c r="S1172" s="28"/>
      <c r="T1172" s="28"/>
      <c r="U1172" s="28"/>
      <c r="V1172" s="28"/>
      <c r="W1172" s="28"/>
      <c r="X1172" s="28"/>
      <c r="Y1172" s="28"/>
      <c r="Z1172" s="28"/>
      <c r="AA1172" s="28"/>
      <c r="AB1172" s="28"/>
      <c r="AC1172" s="28"/>
      <c r="AD1172" s="28"/>
      <c r="AE1172" s="28"/>
      <c r="AF1172" s="28"/>
      <c r="AG1172" s="28"/>
      <c r="AH1172" s="28"/>
      <c r="AI1172" s="28"/>
      <c r="AJ1172" s="28"/>
      <c r="AK1172" s="28"/>
      <c r="AL1172" s="28"/>
      <c r="AM1172" s="28"/>
      <c r="AN1172" s="28"/>
      <c r="AO1172" s="28"/>
      <c r="AP1172" s="28"/>
      <c r="AQ1172" s="28"/>
      <c r="AR1172" s="28"/>
      <c r="AS1172" s="28"/>
      <c r="AT1172" s="28"/>
      <c r="AW1172" s="37">
        <v>45052</v>
      </c>
      <c r="AX1172">
        <v>40</v>
      </c>
      <c r="AY1172">
        <v>4</v>
      </c>
      <c r="AZ1172">
        <v>54</v>
      </c>
      <c r="BA1172">
        <v>5</v>
      </c>
    </row>
    <row r="1173" spans="15:53" hidden="1">
      <c r="O1173" s="28"/>
      <c r="P1173" s="28"/>
      <c r="Q1173" s="28"/>
      <c r="R1173" s="28"/>
      <c r="S1173" s="28"/>
      <c r="T1173" s="28"/>
      <c r="U1173" s="28"/>
      <c r="V1173" s="28"/>
      <c r="W1173" s="28"/>
      <c r="X1173" s="28"/>
      <c r="Y1173" s="28"/>
      <c r="Z1173" s="28"/>
      <c r="AA1173" s="28"/>
      <c r="AB1173" s="28"/>
      <c r="AC1173" s="28"/>
      <c r="AD1173" s="28"/>
      <c r="AE1173" s="28"/>
      <c r="AF1173" s="28"/>
      <c r="AG1173" s="28"/>
      <c r="AH1173" s="28"/>
      <c r="AI1173" s="28"/>
      <c r="AJ1173" s="28"/>
      <c r="AK1173" s="28"/>
      <c r="AL1173" s="28"/>
      <c r="AM1173" s="28"/>
      <c r="AN1173" s="28"/>
      <c r="AO1173" s="28"/>
      <c r="AP1173" s="28"/>
      <c r="AQ1173" s="28"/>
      <c r="AR1173" s="28"/>
      <c r="AS1173" s="28"/>
      <c r="AT1173" s="28"/>
      <c r="AW1173" s="37">
        <v>45083</v>
      </c>
      <c r="AX1173">
        <v>40</v>
      </c>
      <c r="AY1173">
        <v>4</v>
      </c>
      <c r="AZ1173">
        <v>55</v>
      </c>
      <c r="BA1173">
        <v>4</v>
      </c>
    </row>
    <row r="1174" spans="15:53" hidden="1">
      <c r="O1174" s="28"/>
      <c r="P1174" s="28"/>
      <c r="Q1174" s="28"/>
      <c r="R1174" s="28"/>
      <c r="S1174" s="28"/>
      <c r="T1174" s="28"/>
      <c r="U1174" s="28"/>
      <c r="V1174" s="28"/>
      <c r="W1174" s="28"/>
      <c r="X1174" s="28"/>
      <c r="Y1174" s="28"/>
      <c r="Z1174" s="28"/>
      <c r="AA1174" s="28"/>
      <c r="AB1174" s="28"/>
      <c r="AC1174" s="28"/>
      <c r="AD1174" s="28"/>
      <c r="AE1174" s="28"/>
      <c r="AF1174" s="28"/>
      <c r="AG1174" s="28"/>
      <c r="AH1174" s="28"/>
      <c r="AI1174" s="28"/>
      <c r="AJ1174" s="28"/>
      <c r="AK1174" s="28"/>
      <c r="AL1174" s="28"/>
      <c r="AM1174" s="28"/>
      <c r="AN1174" s="28"/>
      <c r="AO1174" s="28"/>
      <c r="AP1174" s="28"/>
      <c r="AQ1174" s="28"/>
      <c r="AR1174" s="28"/>
      <c r="AS1174" s="28"/>
      <c r="AT1174" s="28"/>
      <c r="AW1174" s="37">
        <v>45114</v>
      </c>
      <c r="AX1174">
        <v>40</v>
      </c>
      <c r="AY1174">
        <v>4</v>
      </c>
      <c r="AZ1174">
        <v>56</v>
      </c>
      <c r="BA1174">
        <v>3</v>
      </c>
    </row>
    <row r="1175" spans="15:53" hidden="1">
      <c r="O1175" s="28"/>
      <c r="P1175" s="28"/>
      <c r="Q1175" s="28"/>
      <c r="R1175" s="28"/>
      <c r="S1175" s="28"/>
      <c r="T1175" s="28"/>
      <c r="U1175" s="28"/>
      <c r="V1175" s="28"/>
      <c r="W1175" s="28"/>
      <c r="X1175" s="28"/>
      <c r="Y1175" s="28"/>
      <c r="Z1175" s="28"/>
      <c r="AA1175" s="28"/>
      <c r="AB1175" s="28"/>
      <c r="AC1175" s="28"/>
      <c r="AD1175" s="28"/>
      <c r="AE1175" s="28"/>
      <c r="AF1175" s="28"/>
      <c r="AG1175" s="28"/>
      <c r="AH1175" s="28"/>
      <c r="AI1175" s="28"/>
      <c r="AJ1175" s="28"/>
      <c r="AK1175" s="28"/>
      <c r="AL1175" s="28"/>
      <c r="AM1175" s="28"/>
      <c r="AN1175" s="28"/>
      <c r="AO1175" s="28"/>
      <c r="AP1175" s="28"/>
      <c r="AQ1175" s="28"/>
      <c r="AR1175" s="28"/>
      <c r="AS1175" s="28"/>
      <c r="AT1175" s="28"/>
      <c r="AW1175" s="37">
        <v>45146</v>
      </c>
      <c r="AX1175">
        <v>40</v>
      </c>
      <c r="AY1175">
        <v>4</v>
      </c>
      <c r="AZ1175">
        <v>57</v>
      </c>
      <c r="BA1175">
        <v>2</v>
      </c>
    </row>
    <row r="1176" spans="15:53" hidden="1">
      <c r="O1176" s="28"/>
      <c r="P1176" s="28"/>
      <c r="Q1176" s="28"/>
      <c r="R1176" s="28"/>
      <c r="S1176" s="28"/>
      <c r="T1176" s="28"/>
      <c r="U1176" s="28"/>
      <c r="V1176" s="28"/>
      <c r="W1176" s="28"/>
      <c r="X1176" s="28"/>
      <c r="Y1176" s="28"/>
      <c r="Z1176" s="28"/>
      <c r="AA1176" s="28"/>
      <c r="AB1176" s="28"/>
      <c r="AC1176" s="28"/>
      <c r="AD1176" s="28"/>
      <c r="AE1176" s="28"/>
      <c r="AF1176" s="28"/>
      <c r="AG1176" s="28"/>
      <c r="AH1176" s="28"/>
      <c r="AI1176" s="28"/>
      <c r="AJ1176" s="28"/>
      <c r="AK1176" s="28"/>
      <c r="AL1176" s="28"/>
      <c r="AM1176" s="28"/>
      <c r="AN1176" s="28"/>
      <c r="AO1176" s="28"/>
      <c r="AP1176" s="28"/>
      <c r="AQ1176" s="28"/>
      <c r="AR1176" s="28"/>
      <c r="AS1176" s="28"/>
      <c r="AT1176" s="28"/>
      <c r="AW1176" s="37">
        <v>45177</v>
      </c>
      <c r="AX1176">
        <v>40</v>
      </c>
      <c r="AY1176">
        <v>4</v>
      </c>
      <c r="AZ1176">
        <v>58</v>
      </c>
      <c r="BA1176">
        <v>1</v>
      </c>
    </row>
    <row r="1177" spans="15:53" hidden="1">
      <c r="O1177" s="28"/>
      <c r="P1177" s="28"/>
      <c r="Q1177" s="28"/>
      <c r="R1177" s="28"/>
      <c r="S1177" s="28"/>
      <c r="T1177" s="28"/>
      <c r="U1177" s="28"/>
      <c r="V1177" s="28"/>
      <c r="W1177" s="28"/>
      <c r="X1177" s="28"/>
      <c r="Y1177" s="28"/>
      <c r="Z1177" s="28"/>
      <c r="AA1177" s="28"/>
      <c r="AB1177" s="28"/>
      <c r="AC1177" s="28"/>
      <c r="AD1177" s="28"/>
      <c r="AE1177" s="28"/>
      <c r="AF1177" s="28"/>
      <c r="AG1177" s="28"/>
      <c r="AH1177" s="28"/>
      <c r="AI1177" s="28"/>
      <c r="AJ1177" s="28"/>
      <c r="AK1177" s="28"/>
      <c r="AL1177" s="28"/>
      <c r="AM1177" s="28"/>
      <c r="AN1177" s="28"/>
      <c r="AO1177" s="28"/>
      <c r="AP1177" s="28"/>
      <c r="AQ1177" s="28"/>
      <c r="AR1177" s="28"/>
      <c r="AS1177" s="28"/>
      <c r="AT1177" s="28"/>
      <c r="AW1177" s="37">
        <v>45207</v>
      </c>
      <c r="AX1177">
        <v>40</v>
      </c>
      <c r="AY1177">
        <v>4</v>
      </c>
      <c r="AZ1177">
        <v>59</v>
      </c>
      <c r="BA1177">
        <v>9</v>
      </c>
    </row>
    <row r="1178" spans="15:53" hidden="1">
      <c r="O1178" s="28"/>
      <c r="P1178" s="28"/>
      <c r="Q1178" s="28"/>
      <c r="R1178" s="28"/>
      <c r="S1178" s="28"/>
      <c r="T1178" s="28"/>
      <c r="U1178" s="28"/>
      <c r="V1178" s="28"/>
      <c r="W1178" s="28"/>
      <c r="X1178" s="28"/>
      <c r="Y1178" s="28"/>
      <c r="Z1178" s="28"/>
      <c r="AA1178" s="28"/>
      <c r="AB1178" s="28"/>
      <c r="AC1178" s="28"/>
      <c r="AD1178" s="28"/>
      <c r="AE1178" s="28"/>
      <c r="AF1178" s="28"/>
      <c r="AG1178" s="28"/>
      <c r="AH1178" s="28"/>
      <c r="AI1178" s="28"/>
      <c r="AJ1178" s="28"/>
      <c r="AK1178" s="28"/>
      <c r="AL1178" s="28"/>
      <c r="AM1178" s="28"/>
      <c r="AN1178" s="28"/>
      <c r="AO1178" s="28"/>
      <c r="AP1178" s="28"/>
      <c r="AQ1178" s="28"/>
      <c r="AR1178" s="28"/>
      <c r="AS1178" s="28"/>
      <c r="AT1178" s="28"/>
      <c r="AW1178" s="37">
        <v>45238</v>
      </c>
      <c r="AX1178">
        <v>40</v>
      </c>
      <c r="AY1178">
        <v>4</v>
      </c>
      <c r="AZ1178">
        <v>60</v>
      </c>
      <c r="BA1178">
        <v>8</v>
      </c>
    </row>
    <row r="1179" spans="15:53" hidden="1">
      <c r="O1179" s="28"/>
      <c r="P1179" s="28"/>
      <c r="Q1179" s="28"/>
      <c r="R1179" s="28"/>
      <c r="S1179" s="28"/>
      <c r="T1179" s="28"/>
      <c r="U1179" s="28"/>
      <c r="V1179" s="28"/>
      <c r="W1179" s="28"/>
      <c r="X1179" s="28"/>
      <c r="Y1179" s="28"/>
      <c r="Z1179" s="28"/>
      <c r="AA1179" s="28"/>
      <c r="AB1179" s="28"/>
      <c r="AC1179" s="28"/>
      <c r="AD1179" s="28"/>
      <c r="AE1179" s="28"/>
      <c r="AF1179" s="28"/>
      <c r="AG1179" s="28"/>
      <c r="AH1179" s="28"/>
      <c r="AI1179" s="28"/>
      <c r="AJ1179" s="28"/>
      <c r="AK1179" s="28"/>
      <c r="AL1179" s="28"/>
      <c r="AM1179" s="28"/>
      <c r="AN1179" s="28"/>
      <c r="AO1179" s="28"/>
      <c r="AP1179" s="28"/>
      <c r="AQ1179" s="28"/>
      <c r="AR1179" s="28"/>
      <c r="AS1179" s="28"/>
      <c r="AT1179" s="28"/>
      <c r="AW1179" s="37">
        <v>45267</v>
      </c>
      <c r="AX1179">
        <v>40</v>
      </c>
      <c r="AY1179">
        <v>4</v>
      </c>
      <c r="AZ1179">
        <v>1</v>
      </c>
      <c r="BA1179">
        <v>7</v>
      </c>
    </row>
    <row r="1180" spans="15:53" hidden="1">
      <c r="O1180" s="28"/>
      <c r="P1180" s="28"/>
      <c r="Q1180" s="28"/>
      <c r="R1180" s="28"/>
      <c r="S1180" s="28"/>
      <c r="T1180" s="28"/>
      <c r="U1180" s="28"/>
      <c r="V1180" s="28"/>
      <c r="W1180" s="28"/>
      <c r="X1180" s="28"/>
      <c r="Y1180" s="28"/>
      <c r="Z1180" s="28"/>
      <c r="AA1180" s="28"/>
      <c r="AB1180" s="28"/>
      <c r="AC1180" s="28"/>
      <c r="AD1180" s="28"/>
      <c r="AE1180" s="28"/>
      <c r="AF1180" s="28"/>
      <c r="AG1180" s="28"/>
      <c r="AH1180" s="28"/>
      <c r="AI1180" s="28"/>
      <c r="AJ1180" s="28"/>
      <c r="AK1180" s="28"/>
      <c r="AL1180" s="28"/>
      <c r="AM1180" s="28"/>
      <c r="AN1180" s="28"/>
      <c r="AO1180" s="28"/>
      <c r="AP1180" s="28"/>
      <c r="AQ1180" s="28"/>
      <c r="AR1180" s="28"/>
      <c r="AS1180" s="28"/>
      <c r="AT1180" s="28"/>
      <c r="AW1180" s="37">
        <v>45297</v>
      </c>
      <c r="AX1180">
        <v>40</v>
      </c>
      <c r="AY1180">
        <v>4</v>
      </c>
      <c r="AZ1180">
        <v>2</v>
      </c>
      <c r="BA1180">
        <v>6</v>
      </c>
    </row>
    <row r="1181" spans="15:53" hidden="1">
      <c r="O1181" s="28"/>
      <c r="P1181" s="28"/>
      <c r="Q1181" s="28"/>
      <c r="R1181" s="28"/>
      <c r="S1181" s="28"/>
      <c r="T1181" s="28"/>
      <c r="U1181" s="28"/>
      <c r="V1181" s="28"/>
      <c r="W1181" s="28"/>
      <c r="X1181" s="28"/>
      <c r="Y1181" s="28"/>
      <c r="Z1181" s="28"/>
      <c r="AA1181" s="28"/>
      <c r="AB1181" s="28"/>
      <c r="AC1181" s="28"/>
      <c r="AD1181" s="28"/>
      <c r="AE1181" s="28"/>
      <c r="AF1181" s="28"/>
      <c r="AG1181" s="28"/>
      <c r="AH1181" s="28"/>
      <c r="AI1181" s="28"/>
      <c r="AJ1181" s="28"/>
      <c r="AK1181" s="28"/>
      <c r="AL1181" s="28"/>
      <c r="AM1181" s="28"/>
      <c r="AN1181" s="28"/>
      <c r="AO1181" s="28"/>
      <c r="AP1181" s="28"/>
      <c r="AQ1181" s="28"/>
      <c r="AR1181" s="28"/>
      <c r="AS1181" s="28"/>
      <c r="AT1181" s="28"/>
      <c r="AW1181" s="37">
        <v>45326</v>
      </c>
      <c r="AX1181">
        <v>41</v>
      </c>
      <c r="AY1181">
        <v>3</v>
      </c>
      <c r="AZ1181">
        <v>3</v>
      </c>
      <c r="BA1181">
        <v>5</v>
      </c>
    </row>
    <row r="1182" spans="15:53" hidden="1">
      <c r="O1182" s="28"/>
      <c r="P1182" s="28"/>
      <c r="Q1182" s="28"/>
      <c r="R1182" s="28"/>
      <c r="S1182" s="28"/>
      <c r="T1182" s="28"/>
      <c r="U1182" s="28"/>
      <c r="V1182" s="28"/>
      <c r="W1182" s="28"/>
      <c r="X1182" s="28"/>
      <c r="Y1182" s="28"/>
      <c r="Z1182" s="28"/>
      <c r="AA1182" s="28"/>
      <c r="AB1182" s="28"/>
      <c r="AC1182" s="28"/>
      <c r="AD1182" s="28"/>
      <c r="AE1182" s="28"/>
      <c r="AF1182" s="28"/>
      <c r="AG1182" s="28"/>
      <c r="AH1182" s="28"/>
      <c r="AI1182" s="28"/>
      <c r="AJ1182" s="28"/>
      <c r="AK1182" s="28"/>
      <c r="AL1182" s="28"/>
      <c r="AM1182" s="28"/>
      <c r="AN1182" s="28"/>
      <c r="AO1182" s="28"/>
      <c r="AP1182" s="28"/>
      <c r="AQ1182" s="28"/>
      <c r="AR1182" s="28"/>
      <c r="AS1182" s="28"/>
      <c r="AT1182" s="28"/>
      <c r="AW1182" s="37">
        <v>45356</v>
      </c>
      <c r="AX1182">
        <v>41</v>
      </c>
      <c r="AY1182">
        <v>3</v>
      </c>
      <c r="AZ1182">
        <v>4</v>
      </c>
      <c r="BA1182">
        <v>4</v>
      </c>
    </row>
    <row r="1183" spans="15:53" hidden="1">
      <c r="O1183" s="28"/>
      <c r="P1183" s="28"/>
      <c r="Q1183" s="28"/>
      <c r="R1183" s="28"/>
      <c r="S1183" s="28"/>
      <c r="T1183" s="28"/>
      <c r="U1183" s="28"/>
      <c r="V1183" s="28"/>
      <c r="W1183" s="28"/>
      <c r="X1183" s="28"/>
      <c r="Y1183" s="28"/>
      <c r="Z1183" s="28"/>
      <c r="AA1183" s="28"/>
      <c r="AB1183" s="28"/>
      <c r="AC1183" s="28"/>
      <c r="AD1183" s="28"/>
      <c r="AE1183" s="28"/>
      <c r="AF1183" s="28"/>
      <c r="AG1183" s="28"/>
      <c r="AH1183" s="28"/>
      <c r="AI1183" s="28"/>
      <c r="AJ1183" s="28"/>
      <c r="AK1183" s="28"/>
      <c r="AL1183" s="28"/>
      <c r="AM1183" s="28"/>
      <c r="AN1183" s="28"/>
      <c r="AO1183" s="28"/>
      <c r="AP1183" s="28"/>
      <c r="AQ1183" s="28"/>
      <c r="AR1183" s="28"/>
      <c r="AS1183" s="28"/>
      <c r="AT1183" s="28"/>
      <c r="AW1183" s="37">
        <v>45386</v>
      </c>
      <c r="AX1183">
        <v>41</v>
      </c>
      <c r="AY1183">
        <v>3</v>
      </c>
      <c r="AZ1183">
        <v>5</v>
      </c>
      <c r="BA1183">
        <v>3</v>
      </c>
    </row>
    <row r="1184" spans="15:53" hidden="1">
      <c r="O1184" s="28"/>
      <c r="P1184" s="28"/>
      <c r="Q1184" s="28"/>
      <c r="R1184" s="28"/>
      <c r="S1184" s="28"/>
      <c r="T1184" s="28"/>
      <c r="U1184" s="28"/>
      <c r="V1184" s="28"/>
      <c r="W1184" s="28"/>
      <c r="X1184" s="28"/>
      <c r="Y1184" s="28"/>
      <c r="Z1184" s="28"/>
      <c r="AA1184" s="28"/>
      <c r="AB1184" s="28"/>
      <c r="AC1184" s="28"/>
      <c r="AD1184" s="28"/>
      <c r="AE1184" s="28"/>
      <c r="AF1184" s="28"/>
      <c r="AG1184" s="28"/>
      <c r="AH1184" s="28"/>
      <c r="AI1184" s="28"/>
      <c r="AJ1184" s="28"/>
      <c r="AK1184" s="28"/>
      <c r="AL1184" s="28"/>
      <c r="AM1184" s="28"/>
      <c r="AN1184" s="28"/>
      <c r="AO1184" s="28"/>
      <c r="AP1184" s="28"/>
      <c r="AQ1184" s="28"/>
      <c r="AR1184" s="28"/>
      <c r="AS1184" s="28"/>
      <c r="AT1184" s="28"/>
      <c r="AW1184" s="37">
        <v>45417</v>
      </c>
      <c r="AX1184">
        <v>41</v>
      </c>
      <c r="AY1184">
        <v>3</v>
      </c>
      <c r="AZ1184">
        <v>6</v>
      </c>
      <c r="BA1184">
        <v>2</v>
      </c>
    </row>
    <row r="1185" spans="15:53" hidden="1">
      <c r="O1185" s="28"/>
      <c r="P1185" s="28"/>
      <c r="Q1185" s="28"/>
      <c r="R1185" s="28"/>
      <c r="S1185" s="28"/>
      <c r="T1185" s="28"/>
      <c r="U1185" s="28"/>
      <c r="V1185" s="28"/>
      <c r="W1185" s="28"/>
      <c r="X1185" s="28"/>
      <c r="Y1185" s="28"/>
      <c r="Z1185" s="28"/>
      <c r="AA1185" s="28"/>
      <c r="AB1185" s="28"/>
      <c r="AC1185" s="28"/>
      <c r="AD1185" s="28"/>
      <c r="AE1185" s="28"/>
      <c r="AF1185" s="28"/>
      <c r="AG1185" s="28"/>
      <c r="AH1185" s="28"/>
      <c r="AI1185" s="28"/>
      <c r="AJ1185" s="28"/>
      <c r="AK1185" s="28"/>
      <c r="AL1185" s="28"/>
      <c r="AM1185" s="28"/>
      <c r="AN1185" s="28"/>
      <c r="AO1185" s="28"/>
      <c r="AP1185" s="28"/>
      <c r="AQ1185" s="28"/>
      <c r="AR1185" s="28"/>
      <c r="AS1185" s="28"/>
      <c r="AT1185" s="28"/>
      <c r="AW1185" s="37">
        <v>45448</v>
      </c>
      <c r="AX1185">
        <v>41</v>
      </c>
      <c r="AY1185">
        <v>3</v>
      </c>
      <c r="AZ1185">
        <v>7</v>
      </c>
      <c r="BA1185">
        <v>1</v>
      </c>
    </row>
    <row r="1186" spans="15:53" hidden="1">
      <c r="O1186" s="28"/>
      <c r="P1186" s="28"/>
      <c r="Q1186" s="28"/>
      <c r="R1186" s="28"/>
      <c r="S1186" s="28"/>
      <c r="T1186" s="28"/>
      <c r="U1186" s="28"/>
      <c r="V1186" s="28"/>
      <c r="W1186" s="28"/>
      <c r="X1186" s="28"/>
      <c r="Y1186" s="28"/>
      <c r="Z1186" s="28"/>
      <c r="AA1186" s="28"/>
      <c r="AB1186" s="28"/>
      <c r="AC1186" s="28"/>
      <c r="AD1186" s="28"/>
      <c r="AE1186" s="28"/>
      <c r="AF1186" s="28"/>
      <c r="AG1186" s="28"/>
      <c r="AH1186" s="28"/>
      <c r="AI1186" s="28"/>
      <c r="AJ1186" s="28"/>
      <c r="AK1186" s="28"/>
      <c r="AL1186" s="28"/>
      <c r="AM1186" s="28"/>
      <c r="AN1186" s="28"/>
      <c r="AO1186" s="28"/>
      <c r="AP1186" s="28"/>
      <c r="AQ1186" s="28"/>
      <c r="AR1186" s="28"/>
      <c r="AS1186" s="28"/>
      <c r="AT1186" s="28"/>
      <c r="AW1186" s="37">
        <v>45479</v>
      </c>
      <c r="AX1186">
        <v>41</v>
      </c>
      <c r="AY1186">
        <v>3</v>
      </c>
      <c r="AZ1186">
        <v>8</v>
      </c>
      <c r="BA1186">
        <v>9</v>
      </c>
    </row>
    <row r="1187" spans="15:53" hidden="1">
      <c r="O1187" s="28"/>
      <c r="P1187" s="28"/>
      <c r="Q1187" s="28"/>
      <c r="R1187" s="28"/>
      <c r="S1187" s="28"/>
      <c r="T1187" s="28"/>
      <c r="U1187" s="28"/>
      <c r="V1187" s="28"/>
      <c r="W1187" s="28"/>
      <c r="X1187" s="28"/>
      <c r="Y1187" s="28"/>
      <c r="Z1187" s="28"/>
      <c r="AA1187" s="28"/>
      <c r="AB1187" s="28"/>
      <c r="AC1187" s="28"/>
      <c r="AD1187" s="28"/>
      <c r="AE1187" s="28"/>
      <c r="AF1187" s="28"/>
      <c r="AG1187" s="28"/>
      <c r="AH1187" s="28"/>
      <c r="AI1187" s="28"/>
      <c r="AJ1187" s="28"/>
      <c r="AK1187" s="28"/>
      <c r="AL1187" s="28"/>
      <c r="AM1187" s="28"/>
      <c r="AN1187" s="28"/>
      <c r="AO1187" s="28"/>
      <c r="AP1187" s="28"/>
      <c r="AQ1187" s="28"/>
      <c r="AR1187" s="28"/>
      <c r="AS1187" s="28"/>
      <c r="AT1187" s="28"/>
      <c r="AW1187" s="37">
        <v>45511</v>
      </c>
      <c r="AX1187">
        <v>41</v>
      </c>
      <c r="AY1187">
        <v>3</v>
      </c>
      <c r="AZ1187">
        <v>9</v>
      </c>
      <c r="BA1187">
        <v>8</v>
      </c>
    </row>
    <row r="1188" spans="15:53" hidden="1">
      <c r="O1188" s="28"/>
      <c r="P1188" s="28"/>
      <c r="Q1188" s="28"/>
      <c r="R1188" s="28"/>
      <c r="S1188" s="28"/>
      <c r="T1188" s="28"/>
      <c r="U1188" s="28"/>
      <c r="V1188" s="28"/>
      <c r="W1188" s="28"/>
      <c r="X1188" s="28"/>
      <c r="Y1188" s="28"/>
      <c r="Z1188" s="28"/>
      <c r="AA1188" s="28"/>
      <c r="AB1188" s="28"/>
      <c r="AC1188" s="28"/>
      <c r="AD1188" s="28"/>
      <c r="AE1188" s="28"/>
      <c r="AF1188" s="28"/>
      <c r="AG1188" s="28"/>
      <c r="AH1188" s="28"/>
      <c r="AI1188" s="28"/>
      <c r="AJ1188" s="28"/>
      <c r="AK1188" s="28"/>
      <c r="AL1188" s="28"/>
      <c r="AM1188" s="28"/>
      <c r="AN1188" s="28"/>
      <c r="AO1188" s="28"/>
      <c r="AP1188" s="28"/>
      <c r="AQ1188" s="28"/>
      <c r="AR1188" s="28"/>
      <c r="AS1188" s="28"/>
      <c r="AT1188" s="28"/>
      <c r="AW1188" s="37">
        <v>45542</v>
      </c>
      <c r="AX1188">
        <v>41</v>
      </c>
      <c r="AY1188">
        <v>3</v>
      </c>
      <c r="AZ1188">
        <v>10</v>
      </c>
      <c r="BA1188">
        <v>7</v>
      </c>
    </row>
    <row r="1189" spans="15:53" hidden="1">
      <c r="O1189" s="28"/>
      <c r="P1189" s="28"/>
      <c r="Q1189" s="28"/>
      <c r="R1189" s="28"/>
      <c r="S1189" s="28"/>
      <c r="T1189" s="28"/>
      <c r="U1189" s="28"/>
      <c r="V1189" s="28"/>
      <c r="W1189" s="28"/>
      <c r="X1189" s="28"/>
      <c r="Y1189" s="28"/>
      <c r="Z1189" s="28"/>
      <c r="AA1189" s="28"/>
      <c r="AB1189" s="28"/>
      <c r="AC1189" s="28"/>
      <c r="AD1189" s="28"/>
      <c r="AE1189" s="28"/>
      <c r="AF1189" s="28"/>
      <c r="AG1189" s="28"/>
      <c r="AH1189" s="28"/>
      <c r="AI1189" s="28"/>
      <c r="AJ1189" s="28"/>
      <c r="AK1189" s="28"/>
      <c r="AL1189" s="28"/>
      <c r="AM1189" s="28"/>
      <c r="AN1189" s="28"/>
      <c r="AO1189" s="28"/>
      <c r="AP1189" s="28"/>
      <c r="AQ1189" s="28"/>
      <c r="AR1189" s="28"/>
      <c r="AS1189" s="28"/>
      <c r="AT1189" s="28"/>
      <c r="AW1189" s="37">
        <v>45573</v>
      </c>
      <c r="AX1189">
        <v>41</v>
      </c>
      <c r="AY1189">
        <v>3</v>
      </c>
      <c r="AZ1189">
        <v>11</v>
      </c>
      <c r="BA1189">
        <v>6</v>
      </c>
    </row>
    <row r="1190" spans="15:53" hidden="1">
      <c r="O1190" s="28"/>
      <c r="P1190" s="28"/>
      <c r="Q1190" s="28"/>
      <c r="R1190" s="28"/>
      <c r="S1190" s="28"/>
      <c r="T1190" s="28"/>
      <c r="U1190" s="28"/>
      <c r="V1190" s="28"/>
      <c r="W1190" s="28"/>
      <c r="X1190" s="28"/>
      <c r="Y1190" s="28"/>
      <c r="Z1190" s="28"/>
      <c r="AA1190" s="28"/>
      <c r="AB1190" s="28"/>
      <c r="AC1190" s="28"/>
      <c r="AD1190" s="28"/>
      <c r="AE1190" s="28"/>
      <c r="AF1190" s="28"/>
      <c r="AG1190" s="28"/>
      <c r="AH1190" s="28"/>
      <c r="AI1190" s="28"/>
      <c r="AJ1190" s="28"/>
      <c r="AK1190" s="28"/>
      <c r="AL1190" s="28"/>
      <c r="AM1190" s="28"/>
      <c r="AN1190" s="28"/>
      <c r="AO1190" s="28"/>
      <c r="AP1190" s="28"/>
      <c r="AQ1190" s="28"/>
      <c r="AR1190" s="28"/>
      <c r="AS1190" s="28"/>
      <c r="AT1190" s="28"/>
      <c r="AW1190" s="37">
        <v>45603</v>
      </c>
      <c r="AX1190">
        <v>41</v>
      </c>
      <c r="AY1190">
        <v>3</v>
      </c>
      <c r="AZ1190">
        <v>12</v>
      </c>
      <c r="BA1190">
        <v>5</v>
      </c>
    </row>
    <row r="1191" spans="15:53" hidden="1">
      <c r="O1191" s="28"/>
      <c r="P1191" s="28"/>
      <c r="Q1191" s="28"/>
      <c r="R1191" s="28"/>
      <c r="S1191" s="28"/>
      <c r="T1191" s="28"/>
      <c r="U1191" s="28"/>
      <c r="V1191" s="28"/>
      <c r="W1191" s="28"/>
      <c r="X1191" s="28"/>
      <c r="Y1191" s="28"/>
      <c r="Z1191" s="28"/>
      <c r="AA1191" s="28"/>
      <c r="AB1191" s="28"/>
      <c r="AC1191" s="28"/>
      <c r="AD1191" s="28"/>
      <c r="AE1191" s="28"/>
      <c r="AF1191" s="28"/>
      <c r="AG1191" s="28"/>
      <c r="AH1191" s="28"/>
      <c r="AI1191" s="28"/>
      <c r="AJ1191" s="28"/>
      <c r="AK1191" s="28"/>
      <c r="AL1191" s="28"/>
      <c r="AM1191" s="28"/>
      <c r="AN1191" s="28"/>
      <c r="AO1191" s="28"/>
      <c r="AP1191" s="28"/>
      <c r="AQ1191" s="28"/>
      <c r="AR1191" s="28"/>
      <c r="AS1191" s="28"/>
      <c r="AT1191" s="28"/>
      <c r="AW1191" s="37">
        <v>45633</v>
      </c>
      <c r="AX1191">
        <v>41</v>
      </c>
      <c r="AY1191">
        <v>3</v>
      </c>
      <c r="AZ1191">
        <v>13</v>
      </c>
      <c r="BA1191">
        <v>4</v>
      </c>
    </row>
    <row r="1192" spans="15:53" hidden="1">
      <c r="O1192" s="28"/>
      <c r="P1192" s="28"/>
      <c r="Q1192" s="28"/>
      <c r="R1192" s="28"/>
      <c r="S1192" s="28"/>
      <c r="T1192" s="28"/>
      <c r="U1192" s="28"/>
      <c r="V1192" s="28"/>
      <c r="W1192" s="28"/>
      <c r="X1192" s="28"/>
      <c r="Y1192" s="28"/>
      <c r="Z1192" s="28"/>
      <c r="AA1192" s="28"/>
      <c r="AB1192" s="28"/>
      <c r="AC1192" s="28"/>
      <c r="AD1192" s="28"/>
      <c r="AE1192" s="28"/>
      <c r="AF1192" s="28"/>
      <c r="AG1192" s="28"/>
      <c r="AH1192" s="28"/>
      <c r="AI1192" s="28"/>
      <c r="AJ1192" s="28"/>
      <c r="AK1192" s="28"/>
      <c r="AL1192" s="28"/>
      <c r="AM1192" s="28"/>
      <c r="AN1192" s="28"/>
      <c r="AO1192" s="28"/>
      <c r="AP1192" s="28"/>
      <c r="AQ1192" s="28"/>
      <c r="AR1192" s="28"/>
      <c r="AS1192" s="28"/>
      <c r="AT1192" s="28"/>
      <c r="AW1192" s="37">
        <v>45662</v>
      </c>
      <c r="AX1192">
        <v>41</v>
      </c>
      <c r="AY1192">
        <v>3</v>
      </c>
      <c r="AZ1192">
        <v>14</v>
      </c>
      <c r="BA1192">
        <v>3</v>
      </c>
    </row>
    <row r="1193" spans="15:53" hidden="1">
      <c r="O1193" s="28"/>
      <c r="P1193" s="28"/>
      <c r="Q1193" s="28"/>
      <c r="R1193" s="28"/>
      <c r="S1193" s="28"/>
      <c r="T1193" s="28"/>
      <c r="U1193" s="28"/>
      <c r="V1193" s="28"/>
      <c r="W1193" s="28"/>
      <c r="X1193" s="28"/>
      <c r="Y1193" s="28"/>
      <c r="Z1193" s="28"/>
      <c r="AA1193" s="28"/>
      <c r="AB1193" s="28"/>
      <c r="AC1193" s="28"/>
      <c r="AD1193" s="28"/>
      <c r="AE1193" s="28"/>
      <c r="AF1193" s="28"/>
      <c r="AG1193" s="28"/>
      <c r="AH1193" s="28"/>
      <c r="AI1193" s="28"/>
      <c r="AJ1193" s="28"/>
      <c r="AK1193" s="28"/>
      <c r="AL1193" s="28"/>
      <c r="AM1193" s="28"/>
      <c r="AN1193" s="28"/>
      <c r="AO1193" s="28"/>
      <c r="AP1193" s="28"/>
      <c r="AQ1193" s="28"/>
      <c r="AR1193" s="28"/>
      <c r="AS1193" s="28"/>
      <c r="AT1193" s="28"/>
      <c r="AW1193" s="37">
        <v>45691</v>
      </c>
      <c r="AX1193">
        <v>42</v>
      </c>
      <c r="AY1193">
        <v>2</v>
      </c>
      <c r="AZ1193">
        <v>15</v>
      </c>
      <c r="BA1193">
        <v>2</v>
      </c>
    </row>
    <row r="1194" spans="15:53" hidden="1">
      <c r="O1194" s="28"/>
      <c r="P1194" s="28"/>
      <c r="Q1194" s="28"/>
      <c r="R1194" s="28"/>
      <c r="S1194" s="28"/>
      <c r="T1194" s="28"/>
      <c r="U1194" s="28"/>
      <c r="V1194" s="28"/>
      <c r="W1194" s="28"/>
      <c r="X1194" s="28"/>
      <c r="Y1194" s="28"/>
      <c r="Z1194" s="28"/>
      <c r="AA1194" s="28"/>
      <c r="AB1194" s="28"/>
      <c r="AC1194" s="28"/>
      <c r="AD1194" s="28"/>
      <c r="AE1194" s="28"/>
      <c r="AF1194" s="28"/>
      <c r="AG1194" s="28"/>
      <c r="AH1194" s="28"/>
      <c r="AI1194" s="28"/>
      <c r="AJ1194" s="28"/>
      <c r="AK1194" s="28"/>
      <c r="AL1194" s="28"/>
      <c r="AM1194" s="28"/>
      <c r="AN1194" s="28"/>
      <c r="AO1194" s="28"/>
      <c r="AP1194" s="28"/>
      <c r="AQ1194" s="28"/>
      <c r="AR1194" s="28"/>
      <c r="AS1194" s="28"/>
      <c r="AT1194" s="28"/>
      <c r="AW1194" s="37">
        <v>45721</v>
      </c>
      <c r="AX1194">
        <v>42</v>
      </c>
      <c r="AY1194">
        <v>2</v>
      </c>
      <c r="AZ1194">
        <v>16</v>
      </c>
      <c r="BA1194">
        <v>1</v>
      </c>
    </row>
    <row r="1195" spans="15:53" hidden="1">
      <c r="O1195" s="28"/>
      <c r="P1195" s="28"/>
      <c r="Q1195" s="28"/>
      <c r="R1195" s="28"/>
      <c r="S1195" s="28"/>
      <c r="T1195" s="28"/>
      <c r="U1195" s="28"/>
      <c r="V1195" s="28"/>
      <c r="W1195" s="28"/>
      <c r="X1195" s="28"/>
      <c r="Y1195" s="28"/>
      <c r="Z1195" s="28"/>
      <c r="AA1195" s="28"/>
      <c r="AB1195" s="28"/>
      <c r="AC1195" s="28"/>
      <c r="AD1195" s="28"/>
      <c r="AE1195" s="28"/>
      <c r="AF1195" s="28"/>
      <c r="AG1195" s="28"/>
      <c r="AH1195" s="28"/>
      <c r="AI1195" s="28"/>
      <c r="AJ1195" s="28"/>
      <c r="AK1195" s="28"/>
      <c r="AL1195" s="28"/>
      <c r="AM1195" s="28"/>
      <c r="AN1195" s="28"/>
      <c r="AO1195" s="28"/>
      <c r="AP1195" s="28"/>
      <c r="AQ1195" s="28"/>
      <c r="AR1195" s="28"/>
      <c r="AS1195" s="28"/>
      <c r="AT1195" s="28"/>
      <c r="AW1195" s="37">
        <v>45751</v>
      </c>
      <c r="AX1195">
        <v>42</v>
      </c>
      <c r="AY1195">
        <v>2</v>
      </c>
      <c r="AZ1195">
        <v>17</v>
      </c>
      <c r="BA1195">
        <v>9</v>
      </c>
    </row>
    <row r="1196" spans="15:53" hidden="1">
      <c r="O1196" s="28"/>
      <c r="P1196" s="28"/>
      <c r="Q1196" s="28"/>
      <c r="R1196" s="28"/>
      <c r="S1196" s="28"/>
      <c r="T1196" s="28"/>
      <c r="U1196" s="28"/>
      <c r="V1196" s="28"/>
      <c r="W1196" s="28"/>
      <c r="X1196" s="28"/>
      <c r="Y1196" s="28"/>
      <c r="Z1196" s="28"/>
      <c r="AA1196" s="28"/>
      <c r="AB1196" s="28"/>
      <c r="AC1196" s="28"/>
      <c r="AD1196" s="28"/>
      <c r="AE1196" s="28"/>
      <c r="AF1196" s="28"/>
      <c r="AG1196" s="28"/>
      <c r="AH1196" s="28"/>
      <c r="AI1196" s="28"/>
      <c r="AJ1196" s="28"/>
      <c r="AK1196" s="28"/>
      <c r="AL1196" s="28"/>
      <c r="AM1196" s="28"/>
      <c r="AN1196" s="28"/>
      <c r="AO1196" s="28"/>
      <c r="AP1196" s="28"/>
      <c r="AQ1196" s="28"/>
      <c r="AR1196" s="28"/>
      <c r="AS1196" s="28"/>
      <c r="AT1196" s="28"/>
      <c r="AW1196" s="37">
        <v>45782</v>
      </c>
      <c r="AX1196">
        <v>42</v>
      </c>
      <c r="AY1196">
        <v>2</v>
      </c>
      <c r="AZ1196">
        <v>18</v>
      </c>
      <c r="BA1196">
        <v>8</v>
      </c>
    </row>
    <row r="1197" spans="15:53" hidden="1">
      <c r="O1197" s="28"/>
      <c r="P1197" s="28"/>
      <c r="Q1197" s="28"/>
      <c r="R1197" s="28"/>
      <c r="S1197" s="28"/>
      <c r="T1197" s="28"/>
      <c r="U1197" s="28"/>
      <c r="V1197" s="28"/>
      <c r="W1197" s="28"/>
      <c r="X1197" s="28"/>
      <c r="Y1197" s="28"/>
      <c r="Z1197" s="28"/>
      <c r="AA1197" s="28"/>
      <c r="AB1197" s="28"/>
      <c r="AC1197" s="28"/>
      <c r="AD1197" s="28"/>
      <c r="AE1197" s="28"/>
      <c r="AF1197" s="28"/>
      <c r="AG1197" s="28"/>
      <c r="AH1197" s="28"/>
      <c r="AI1197" s="28"/>
      <c r="AJ1197" s="28"/>
      <c r="AK1197" s="28"/>
      <c r="AL1197" s="28"/>
      <c r="AM1197" s="28"/>
      <c r="AN1197" s="28"/>
      <c r="AO1197" s="28"/>
      <c r="AP1197" s="28"/>
      <c r="AQ1197" s="28"/>
      <c r="AR1197" s="28"/>
      <c r="AS1197" s="28"/>
      <c r="AT1197" s="28"/>
      <c r="AW1197" s="37">
        <v>45813</v>
      </c>
      <c r="AX1197">
        <v>42</v>
      </c>
      <c r="AY1197">
        <v>2</v>
      </c>
      <c r="AZ1197">
        <v>19</v>
      </c>
      <c r="BA1197">
        <v>7</v>
      </c>
    </row>
    <row r="1198" spans="15:53" hidden="1">
      <c r="O1198" s="28"/>
      <c r="P1198" s="28"/>
      <c r="Q1198" s="28"/>
      <c r="R1198" s="28"/>
      <c r="S1198" s="28"/>
      <c r="T1198" s="28"/>
      <c r="U1198" s="28"/>
      <c r="V1198" s="28"/>
      <c r="W1198" s="28"/>
      <c r="X1198" s="28"/>
      <c r="Y1198" s="28"/>
      <c r="Z1198" s="28"/>
      <c r="AA1198" s="28"/>
      <c r="AB1198" s="28"/>
      <c r="AC1198" s="28"/>
      <c r="AD1198" s="28"/>
      <c r="AE1198" s="28"/>
      <c r="AF1198" s="28"/>
      <c r="AG1198" s="28"/>
      <c r="AH1198" s="28"/>
      <c r="AI1198" s="28"/>
      <c r="AJ1198" s="28"/>
      <c r="AK1198" s="28"/>
      <c r="AL1198" s="28"/>
      <c r="AM1198" s="28"/>
      <c r="AN1198" s="28"/>
      <c r="AO1198" s="28"/>
      <c r="AP1198" s="28"/>
      <c r="AQ1198" s="28"/>
      <c r="AR1198" s="28"/>
      <c r="AS1198" s="28"/>
      <c r="AT1198" s="28"/>
      <c r="AW1198" s="37">
        <v>45845</v>
      </c>
      <c r="AX1198">
        <v>42</v>
      </c>
      <c r="AY1198">
        <v>2</v>
      </c>
      <c r="AZ1198">
        <v>20</v>
      </c>
      <c r="BA1198">
        <v>6</v>
      </c>
    </row>
    <row r="1199" spans="15:53" hidden="1">
      <c r="O1199" s="28"/>
      <c r="P1199" s="28"/>
      <c r="Q1199" s="28"/>
      <c r="R1199" s="28"/>
      <c r="S1199" s="28"/>
      <c r="T1199" s="28"/>
      <c r="U1199" s="28"/>
      <c r="V1199" s="28"/>
      <c r="W1199" s="28"/>
      <c r="X1199" s="28"/>
      <c r="Y1199" s="28"/>
      <c r="Z1199" s="28"/>
      <c r="AA1199" s="28"/>
      <c r="AB1199" s="28"/>
      <c r="AC1199" s="28"/>
      <c r="AD1199" s="28"/>
      <c r="AE1199" s="28"/>
      <c r="AF1199" s="28"/>
      <c r="AG1199" s="28"/>
      <c r="AH1199" s="28"/>
      <c r="AI1199" s="28"/>
      <c r="AJ1199" s="28"/>
      <c r="AK1199" s="28"/>
      <c r="AL1199" s="28"/>
      <c r="AM1199" s="28"/>
      <c r="AN1199" s="28"/>
      <c r="AO1199" s="28"/>
      <c r="AP1199" s="28"/>
      <c r="AQ1199" s="28"/>
      <c r="AR1199" s="28"/>
      <c r="AS1199" s="28"/>
      <c r="AT1199" s="28"/>
      <c r="AW1199" s="37">
        <v>45876</v>
      </c>
      <c r="AX1199">
        <v>42</v>
      </c>
      <c r="AY1199">
        <v>2</v>
      </c>
      <c r="AZ1199">
        <v>21</v>
      </c>
      <c r="BA1199">
        <v>5</v>
      </c>
    </row>
    <row r="1200" spans="15:53" hidden="1">
      <c r="O1200" s="28"/>
      <c r="P1200" s="28"/>
      <c r="Q1200" s="28"/>
      <c r="R1200" s="28"/>
      <c r="S1200" s="28"/>
      <c r="T1200" s="28"/>
      <c r="U1200" s="28"/>
      <c r="V1200" s="28"/>
      <c r="W1200" s="28"/>
      <c r="X1200" s="28"/>
      <c r="Y1200" s="28"/>
      <c r="Z1200" s="28"/>
      <c r="AA1200" s="28"/>
      <c r="AB1200" s="28"/>
      <c r="AC1200" s="28"/>
      <c r="AD1200" s="28"/>
      <c r="AE1200" s="28"/>
      <c r="AF1200" s="28"/>
      <c r="AG1200" s="28"/>
      <c r="AH1200" s="28"/>
      <c r="AI1200" s="28"/>
      <c r="AJ1200" s="28"/>
      <c r="AK1200" s="28"/>
      <c r="AL1200" s="28"/>
      <c r="AM1200" s="28"/>
      <c r="AN1200" s="28"/>
      <c r="AO1200" s="28"/>
      <c r="AP1200" s="28"/>
      <c r="AQ1200" s="28"/>
      <c r="AR1200" s="28"/>
      <c r="AS1200" s="28"/>
      <c r="AT1200" s="28"/>
      <c r="AW1200" s="37">
        <v>45907</v>
      </c>
      <c r="AX1200">
        <v>42</v>
      </c>
      <c r="AY1200">
        <v>2</v>
      </c>
      <c r="AZ1200">
        <v>22</v>
      </c>
      <c r="BA1200">
        <v>4</v>
      </c>
    </row>
    <row r="1201" spans="15:53" hidden="1">
      <c r="O1201" s="28"/>
      <c r="P1201" s="28"/>
      <c r="Q1201" s="28"/>
      <c r="R1201" s="28"/>
      <c r="S1201" s="28"/>
      <c r="T1201" s="28"/>
      <c r="U1201" s="28"/>
      <c r="V1201" s="28"/>
      <c r="W1201" s="28"/>
      <c r="X1201" s="28"/>
      <c r="Y1201" s="28"/>
      <c r="Z1201" s="28"/>
      <c r="AA1201" s="28"/>
      <c r="AB1201" s="28"/>
      <c r="AC1201" s="28"/>
      <c r="AD1201" s="28"/>
      <c r="AE1201" s="28"/>
      <c r="AF1201" s="28"/>
      <c r="AG1201" s="28"/>
      <c r="AH1201" s="28"/>
      <c r="AI1201" s="28"/>
      <c r="AJ1201" s="28"/>
      <c r="AK1201" s="28"/>
      <c r="AL1201" s="28"/>
      <c r="AM1201" s="28"/>
      <c r="AN1201" s="28"/>
      <c r="AO1201" s="28"/>
      <c r="AP1201" s="28"/>
      <c r="AQ1201" s="28"/>
      <c r="AR1201" s="28"/>
      <c r="AS1201" s="28"/>
      <c r="AT1201" s="28"/>
      <c r="AW1201" s="37">
        <v>45938</v>
      </c>
      <c r="AX1201">
        <v>42</v>
      </c>
      <c r="AY1201">
        <v>2</v>
      </c>
      <c r="AZ1201">
        <v>23</v>
      </c>
      <c r="BA1201">
        <v>3</v>
      </c>
    </row>
    <row r="1202" spans="15:53" hidden="1">
      <c r="O1202" s="28"/>
      <c r="P1202" s="28"/>
      <c r="Q1202" s="28"/>
      <c r="R1202" s="28"/>
      <c r="S1202" s="28"/>
      <c r="T1202" s="28"/>
      <c r="U1202" s="28"/>
      <c r="V1202" s="28"/>
      <c r="W1202" s="28"/>
      <c r="X1202" s="28"/>
      <c r="Y1202" s="28"/>
      <c r="Z1202" s="28"/>
      <c r="AA1202" s="28"/>
      <c r="AB1202" s="28"/>
      <c r="AC1202" s="28"/>
      <c r="AD1202" s="28"/>
      <c r="AE1202" s="28"/>
      <c r="AF1202" s="28"/>
      <c r="AG1202" s="28"/>
      <c r="AH1202" s="28"/>
      <c r="AI1202" s="28"/>
      <c r="AJ1202" s="28"/>
      <c r="AK1202" s="28"/>
      <c r="AL1202" s="28"/>
      <c r="AM1202" s="28"/>
      <c r="AN1202" s="28"/>
      <c r="AO1202" s="28"/>
      <c r="AP1202" s="28"/>
      <c r="AQ1202" s="28"/>
      <c r="AR1202" s="28"/>
      <c r="AS1202" s="28"/>
      <c r="AT1202" s="28"/>
      <c r="AW1202" s="37">
        <v>45968</v>
      </c>
      <c r="AX1202">
        <v>42</v>
      </c>
      <c r="AY1202">
        <v>2</v>
      </c>
      <c r="AZ1202">
        <v>24</v>
      </c>
      <c r="BA1202">
        <v>2</v>
      </c>
    </row>
    <row r="1203" spans="15:53" hidden="1">
      <c r="O1203" s="28"/>
      <c r="P1203" s="28"/>
      <c r="Q1203" s="28"/>
      <c r="R1203" s="28"/>
      <c r="S1203" s="28"/>
      <c r="T1203" s="28"/>
      <c r="U1203" s="28"/>
      <c r="V1203" s="28"/>
      <c r="W1203" s="28"/>
      <c r="X1203" s="28"/>
      <c r="Y1203" s="28"/>
      <c r="Z1203" s="28"/>
      <c r="AA1203" s="28"/>
      <c r="AB1203" s="28"/>
      <c r="AC1203" s="28"/>
      <c r="AD1203" s="28"/>
      <c r="AE1203" s="28"/>
      <c r="AF1203" s="28"/>
      <c r="AG1203" s="28"/>
      <c r="AH1203" s="28"/>
      <c r="AI1203" s="28"/>
      <c r="AJ1203" s="28"/>
      <c r="AK1203" s="28"/>
      <c r="AL1203" s="28"/>
      <c r="AM1203" s="28"/>
      <c r="AN1203" s="28"/>
      <c r="AO1203" s="28"/>
      <c r="AP1203" s="28"/>
      <c r="AQ1203" s="28"/>
      <c r="AR1203" s="28"/>
      <c r="AS1203" s="28"/>
      <c r="AT1203" s="28"/>
      <c r="AW1203" s="37">
        <v>45998</v>
      </c>
      <c r="AX1203">
        <v>42</v>
      </c>
      <c r="AY1203">
        <v>2</v>
      </c>
      <c r="AZ1203">
        <v>25</v>
      </c>
      <c r="BA1203">
        <v>1</v>
      </c>
    </row>
    <row r="1204" spans="15:53" hidden="1">
      <c r="O1204" s="28"/>
      <c r="P1204" s="28"/>
      <c r="Q1204" s="28"/>
      <c r="R1204" s="28"/>
      <c r="S1204" s="28"/>
      <c r="T1204" s="28"/>
      <c r="U1204" s="28"/>
      <c r="V1204" s="28"/>
      <c r="W1204" s="28"/>
      <c r="X1204" s="28"/>
      <c r="Y1204" s="28"/>
      <c r="Z1204" s="28"/>
      <c r="AA1204" s="28"/>
      <c r="AB1204" s="28"/>
      <c r="AC1204" s="28"/>
      <c r="AD1204" s="28"/>
      <c r="AE1204" s="28"/>
      <c r="AF1204" s="28"/>
      <c r="AG1204" s="28"/>
      <c r="AH1204" s="28"/>
      <c r="AI1204" s="28"/>
      <c r="AJ1204" s="28"/>
      <c r="AK1204" s="28"/>
      <c r="AL1204" s="28"/>
      <c r="AM1204" s="28"/>
      <c r="AN1204" s="28"/>
      <c r="AO1204" s="28"/>
      <c r="AP1204" s="28"/>
      <c r="AQ1204" s="28"/>
      <c r="AR1204" s="28"/>
      <c r="AS1204" s="28"/>
      <c r="AT1204" s="28"/>
      <c r="AW1204" s="37">
        <v>46027</v>
      </c>
      <c r="AX1204">
        <v>42</v>
      </c>
      <c r="AY1204">
        <v>2</v>
      </c>
      <c r="AZ1204">
        <v>26</v>
      </c>
      <c r="BA1204">
        <v>9</v>
      </c>
    </row>
    <row r="1205" spans="15:53" hidden="1">
      <c r="O1205" s="28"/>
      <c r="P1205" s="28"/>
      <c r="Q1205" s="28"/>
      <c r="R1205" s="28"/>
      <c r="S1205" s="28"/>
      <c r="T1205" s="28"/>
      <c r="U1205" s="28"/>
      <c r="V1205" s="28"/>
      <c r="W1205" s="28"/>
      <c r="X1205" s="28"/>
      <c r="Y1205" s="28"/>
      <c r="Z1205" s="28"/>
      <c r="AA1205" s="28"/>
      <c r="AB1205" s="28"/>
      <c r="AC1205" s="28"/>
      <c r="AD1205" s="28"/>
      <c r="AE1205" s="28"/>
      <c r="AF1205" s="28"/>
      <c r="AG1205" s="28"/>
      <c r="AH1205" s="28"/>
      <c r="AI1205" s="28"/>
      <c r="AJ1205" s="28"/>
      <c r="AK1205" s="28"/>
      <c r="AL1205" s="28"/>
      <c r="AM1205" s="28"/>
      <c r="AN1205" s="28"/>
      <c r="AO1205" s="28"/>
      <c r="AP1205" s="28"/>
      <c r="AQ1205" s="28"/>
      <c r="AR1205" s="28"/>
      <c r="AS1205" s="28"/>
      <c r="AT1205" s="28"/>
      <c r="AW1205" s="37">
        <v>46057</v>
      </c>
      <c r="AX1205">
        <v>43</v>
      </c>
      <c r="AY1205">
        <v>1</v>
      </c>
      <c r="AZ1205">
        <v>27</v>
      </c>
      <c r="BA1205">
        <v>8</v>
      </c>
    </row>
    <row r="1206" spans="15:53" hidden="1">
      <c r="O1206" s="28"/>
      <c r="P1206" s="28"/>
      <c r="Q1206" s="28"/>
      <c r="R1206" s="28"/>
      <c r="S1206" s="28"/>
      <c r="T1206" s="28"/>
      <c r="U1206" s="28"/>
      <c r="V1206" s="28"/>
      <c r="W1206" s="28"/>
      <c r="X1206" s="28"/>
      <c r="Y1206" s="28"/>
      <c r="Z1206" s="28"/>
      <c r="AA1206" s="28"/>
      <c r="AB1206" s="28"/>
      <c r="AC1206" s="28"/>
      <c r="AD1206" s="28"/>
      <c r="AE1206" s="28"/>
      <c r="AF1206" s="28"/>
      <c r="AG1206" s="28"/>
      <c r="AH1206" s="28"/>
      <c r="AI1206" s="28"/>
      <c r="AJ1206" s="28"/>
      <c r="AK1206" s="28"/>
      <c r="AL1206" s="28"/>
      <c r="AM1206" s="28"/>
      <c r="AN1206" s="28"/>
      <c r="AO1206" s="28"/>
      <c r="AP1206" s="28"/>
      <c r="AQ1206" s="28"/>
      <c r="AR1206" s="28"/>
      <c r="AS1206" s="28"/>
      <c r="AT1206" s="28"/>
      <c r="AW1206" s="37">
        <v>46086</v>
      </c>
      <c r="AX1206">
        <v>43</v>
      </c>
      <c r="AY1206">
        <v>1</v>
      </c>
      <c r="AZ1206">
        <v>28</v>
      </c>
      <c r="BA1206">
        <v>7</v>
      </c>
    </row>
    <row r="1207" spans="15:53" hidden="1">
      <c r="O1207" s="28"/>
      <c r="P1207" s="28"/>
      <c r="Q1207" s="28"/>
      <c r="R1207" s="28"/>
      <c r="S1207" s="28"/>
      <c r="T1207" s="28"/>
      <c r="U1207" s="28"/>
      <c r="V1207" s="28"/>
      <c r="W1207" s="28"/>
      <c r="X1207" s="28"/>
      <c r="Y1207" s="28"/>
      <c r="Z1207" s="28"/>
      <c r="AA1207" s="28"/>
      <c r="AB1207" s="28"/>
      <c r="AC1207" s="28"/>
      <c r="AD1207" s="28"/>
      <c r="AE1207" s="28"/>
      <c r="AF1207" s="28"/>
      <c r="AG1207" s="28"/>
      <c r="AH1207" s="28"/>
      <c r="AI1207" s="28"/>
      <c r="AJ1207" s="28"/>
      <c r="AK1207" s="28"/>
      <c r="AL1207" s="28"/>
      <c r="AM1207" s="28"/>
      <c r="AN1207" s="28"/>
      <c r="AO1207" s="28"/>
      <c r="AP1207" s="28"/>
      <c r="AQ1207" s="28"/>
      <c r="AR1207" s="28"/>
      <c r="AS1207" s="28"/>
      <c r="AT1207" s="28"/>
      <c r="AW1207" s="37">
        <v>46117</v>
      </c>
      <c r="AX1207">
        <v>43</v>
      </c>
      <c r="AY1207">
        <v>1</v>
      </c>
      <c r="AZ1207">
        <v>29</v>
      </c>
      <c r="BA1207">
        <v>6</v>
      </c>
    </row>
    <row r="1208" spans="15:53" hidden="1">
      <c r="O1208" s="28"/>
      <c r="P1208" s="28"/>
      <c r="Q1208" s="28"/>
      <c r="R1208" s="28"/>
      <c r="S1208" s="28"/>
      <c r="T1208" s="28"/>
      <c r="U1208" s="28"/>
      <c r="V1208" s="28"/>
      <c r="W1208" s="28"/>
      <c r="X1208" s="28"/>
      <c r="Y1208" s="28"/>
      <c r="Z1208" s="28"/>
      <c r="AA1208" s="28"/>
      <c r="AB1208" s="28"/>
      <c r="AC1208" s="28"/>
      <c r="AD1208" s="28"/>
      <c r="AE1208" s="28"/>
      <c r="AF1208" s="28"/>
      <c r="AG1208" s="28"/>
      <c r="AH1208" s="28"/>
      <c r="AI1208" s="28"/>
      <c r="AJ1208" s="28"/>
      <c r="AK1208" s="28"/>
      <c r="AL1208" s="28"/>
      <c r="AM1208" s="28"/>
      <c r="AN1208" s="28"/>
      <c r="AO1208" s="28"/>
      <c r="AP1208" s="28"/>
      <c r="AQ1208" s="28"/>
      <c r="AR1208" s="28"/>
      <c r="AS1208" s="28"/>
      <c r="AT1208" s="28"/>
      <c r="AW1208" s="37">
        <v>46147</v>
      </c>
      <c r="AX1208">
        <v>43</v>
      </c>
      <c r="AY1208">
        <v>1</v>
      </c>
      <c r="AZ1208">
        <v>30</v>
      </c>
      <c r="BA1208">
        <v>5</v>
      </c>
    </row>
    <row r="1209" spans="15:53" hidden="1">
      <c r="O1209" s="28"/>
      <c r="P1209" s="28"/>
      <c r="Q1209" s="28"/>
      <c r="R1209" s="28"/>
      <c r="S1209" s="28"/>
      <c r="T1209" s="28"/>
      <c r="U1209" s="28"/>
      <c r="V1209" s="28"/>
      <c r="W1209" s="28"/>
      <c r="X1209" s="28"/>
      <c r="Y1209" s="28"/>
      <c r="Z1209" s="28"/>
      <c r="AA1209" s="28"/>
      <c r="AB1209" s="28"/>
      <c r="AC1209" s="28"/>
      <c r="AD1209" s="28"/>
      <c r="AE1209" s="28"/>
      <c r="AF1209" s="28"/>
      <c r="AG1209" s="28"/>
      <c r="AH1209" s="28"/>
      <c r="AI1209" s="28"/>
      <c r="AJ1209" s="28"/>
      <c r="AK1209" s="28"/>
      <c r="AL1209" s="28"/>
      <c r="AM1209" s="28"/>
      <c r="AN1209" s="28"/>
      <c r="AO1209" s="28"/>
      <c r="AP1209" s="28"/>
      <c r="AQ1209" s="28"/>
      <c r="AR1209" s="28"/>
      <c r="AS1209" s="28"/>
      <c r="AT1209" s="28"/>
      <c r="AW1209" s="37">
        <v>46179</v>
      </c>
      <c r="AX1209">
        <v>43</v>
      </c>
      <c r="AY1209">
        <v>1</v>
      </c>
      <c r="AZ1209">
        <v>31</v>
      </c>
      <c r="BA1209">
        <v>4</v>
      </c>
    </row>
    <row r="1210" spans="15:53" hidden="1">
      <c r="O1210" s="28"/>
      <c r="P1210" s="28"/>
      <c r="Q1210" s="28"/>
      <c r="R1210" s="28"/>
      <c r="S1210" s="28"/>
      <c r="T1210" s="28"/>
      <c r="U1210" s="28"/>
      <c r="V1210" s="28"/>
      <c r="W1210" s="28"/>
      <c r="X1210" s="28"/>
      <c r="Y1210" s="28"/>
      <c r="Z1210" s="28"/>
      <c r="AA1210" s="28"/>
      <c r="AB1210" s="28"/>
      <c r="AC1210" s="28"/>
      <c r="AD1210" s="28"/>
      <c r="AE1210" s="28"/>
      <c r="AF1210" s="28"/>
      <c r="AG1210" s="28"/>
      <c r="AH1210" s="28"/>
      <c r="AI1210" s="28"/>
      <c r="AJ1210" s="28"/>
      <c r="AK1210" s="28"/>
      <c r="AL1210" s="28"/>
      <c r="AM1210" s="28"/>
      <c r="AN1210" s="28"/>
      <c r="AO1210" s="28"/>
      <c r="AP1210" s="28"/>
      <c r="AQ1210" s="28"/>
      <c r="AR1210" s="28"/>
      <c r="AS1210" s="28"/>
      <c r="AT1210" s="28"/>
      <c r="AW1210" s="37">
        <v>46210</v>
      </c>
      <c r="AX1210">
        <v>43</v>
      </c>
      <c r="AY1210">
        <v>1</v>
      </c>
      <c r="AZ1210">
        <v>32</v>
      </c>
      <c r="BA1210">
        <v>3</v>
      </c>
    </row>
    <row r="1211" spans="15:53" hidden="1">
      <c r="O1211" s="28"/>
      <c r="P1211" s="28"/>
      <c r="Q1211" s="28"/>
      <c r="R1211" s="28"/>
      <c r="S1211" s="28"/>
      <c r="T1211" s="28"/>
      <c r="U1211" s="28"/>
      <c r="V1211" s="28"/>
      <c r="W1211" s="28"/>
      <c r="X1211" s="28"/>
      <c r="Y1211" s="28"/>
      <c r="Z1211" s="28"/>
      <c r="AA1211" s="28"/>
      <c r="AB1211" s="28"/>
      <c r="AC1211" s="28"/>
      <c r="AD1211" s="28"/>
      <c r="AE1211" s="28"/>
      <c r="AF1211" s="28"/>
      <c r="AG1211" s="28"/>
      <c r="AH1211" s="28"/>
      <c r="AI1211" s="28"/>
      <c r="AJ1211" s="28"/>
      <c r="AK1211" s="28"/>
      <c r="AL1211" s="28"/>
      <c r="AM1211" s="28"/>
      <c r="AN1211" s="28"/>
      <c r="AO1211" s="28"/>
      <c r="AP1211" s="28"/>
      <c r="AQ1211" s="28"/>
      <c r="AR1211" s="28"/>
      <c r="AS1211" s="28"/>
      <c r="AT1211" s="28"/>
      <c r="AW1211" s="37">
        <v>46241</v>
      </c>
      <c r="AX1211">
        <v>43</v>
      </c>
      <c r="AY1211">
        <v>1</v>
      </c>
      <c r="AZ1211">
        <v>33</v>
      </c>
      <c r="BA1211">
        <v>2</v>
      </c>
    </row>
    <row r="1212" spans="15:53" hidden="1">
      <c r="O1212" s="28"/>
      <c r="P1212" s="28"/>
      <c r="Q1212" s="28"/>
      <c r="R1212" s="28"/>
      <c r="S1212" s="28"/>
      <c r="T1212" s="28"/>
      <c r="U1212" s="28"/>
      <c r="V1212" s="28"/>
      <c r="W1212" s="28"/>
      <c r="X1212" s="28"/>
      <c r="Y1212" s="28"/>
      <c r="Z1212" s="28"/>
      <c r="AA1212" s="28"/>
      <c r="AB1212" s="28"/>
      <c r="AC1212" s="28"/>
      <c r="AD1212" s="28"/>
      <c r="AE1212" s="28"/>
      <c r="AF1212" s="28"/>
      <c r="AG1212" s="28"/>
      <c r="AH1212" s="28"/>
      <c r="AI1212" s="28"/>
      <c r="AJ1212" s="28"/>
      <c r="AK1212" s="28"/>
      <c r="AL1212" s="28"/>
      <c r="AM1212" s="28"/>
      <c r="AN1212" s="28"/>
      <c r="AO1212" s="28"/>
      <c r="AP1212" s="28"/>
      <c r="AQ1212" s="28"/>
      <c r="AR1212" s="28"/>
      <c r="AS1212" s="28"/>
      <c r="AT1212" s="28"/>
      <c r="AW1212" s="37">
        <v>46272</v>
      </c>
      <c r="AX1212">
        <v>43</v>
      </c>
      <c r="AY1212">
        <v>1</v>
      </c>
      <c r="AZ1212">
        <v>34</v>
      </c>
      <c r="BA1212">
        <v>1</v>
      </c>
    </row>
    <row r="1213" spans="15:53" hidden="1">
      <c r="O1213" s="28"/>
      <c r="P1213" s="28"/>
      <c r="Q1213" s="28"/>
      <c r="R1213" s="28"/>
      <c r="S1213" s="28"/>
      <c r="T1213" s="28"/>
      <c r="U1213" s="28"/>
      <c r="V1213" s="28"/>
      <c r="W1213" s="28"/>
      <c r="X1213" s="28"/>
      <c r="Y1213" s="28"/>
      <c r="Z1213" s="28"/>
      <c r="AA1213" s="28"/>
      <c r="AB1213" s="28"/>
      <c r="AC1213" s="28"/>
      <c r="AD1213" s="28"/>
      <c r="AE1213" s="28"/>
      <c r="AF1213" s="28"/>
      <c r="AG1213" s="28"/>
      <c r="AH1213" s="28"/>
      <c r="AI1213" s="28"/>
      <c r="AJ1213" s="28"/>
      <c r="AK1213" s="28"/>
      <c r="AL1213" s="28"/>
      <c r="AM1213" s="28"/>
      <c r="AN1213" s="28"/>
      <c r="AO1213" s="28"/>
      <c r="AP1213" s="28"/>
      <c r="AQ1213" s="28"/>
      <c r="AR1213" s="28"/>
      <c r="AS1213" s="28"/>
      <c r="AT1213" s="28"/>
      <c r="AW1213" s="37">
        <v>46303</v>
      </c>
      <c r="AX1213">
        <v>43</v>
      </c>
      <c r="AY1213">
        <v>1</v>
      </c>
      <c r="AZ1213">
        <v>35</v>
      </c>
      <c r="BA1213">
        <v>9</v>
      </c>
    </row>
    <row r="1214" spans="15:53" hidden="1">
      <c r="O1214" s="28"/>
      <c r="P1214" s="28"/>
      <c r="Q1214" s="28"/>
      <c r="R1214" s="28"/>
      <c r="S1214" s="28"/>
      <c r="T1214" s="28"/>
      <c r="U1214" s="28"/>
      <c r="V1214" s="28"/>
      <c r="W1214" s="28"/>
      <c r="X1214" s="28"/>
      <c r="Y1214" s="28"/>
      <c r="Z1214" s="28"/>
      <c r="AA1214" s="28"/>
      <c r="AB1214" s="28"/>
      <c r="AC1214" s="28"/>
      <c r="AD1214" s="28"/>
      <c r="AE1214" s="28"/>
      <c r="AF1214" s="28"/>
      <c r="AG1214" s="28"/>
      <c r="AH1214" s="28"/>
      <c r="AI1214" s="28"/>
      <c r="AJ1214" s="28"/>
      <c r="AK1214" s="28"/>
      <c r="AL1214" s="28"/>
      <c r="AM1214" s="28"/>
      <c r="AN1214" s="28"/>
      <c r="AO1214" s="28"/>
      <c r="AP1214" s="28"/>
      <c r="AQ1214" s="28"/>
      <c r="AR1214" s="28"/>
      <c r="AS1214" s="28"/>
      <c r="AT1214" s="28"/>
      <c r="AW1214" s="37">
        <v>46333</v>
      </c>
      <c r="AX1214">
        <v>43</v>
      </c>
      <c r="AY1214">
        <v>1</v>
      </c>
      <c r="AZ1214">
        <v>36</v>
      </c>
      <c r="BA1214">
        <v>8</v>
      </c>
    </row>
    <row r="1215" spans="15:53" hidden="1">
      <c r="O1215" s="28"/>
      <c r="P1215" s="28"/>
      <c r="Q1215" s="28"/>
      <c r="R1215" s="28"/>
      <c r="S1215" s="28"/>
      <c r="T1215" s="28"/>
      <c r="U1215" s="28"/>
      <c r="V1215" s="28"/>
      <c r="W1215" s="28"/>
      <c r="X1215" s="28"/>
      <c r="Y1215" s="28"/>
      <c r="Z1215" s="28"/>
      <c r="AA1215" s="28"/>
      <c r="AB1215" s="28"/>
      <c r="AC1215" s="28"/>
      <c r="AD1215" s="28"/>
      <c r="AE1215" s="28"/>
      <c r="AF1215" s="28"/>
      <c r="AG1215" s="28"/>
      <c r="AH1215" s="28"/>
      <c r="AI1215" s="28"/>
      <c r="AJ1215" s="28"/>
      <c r="AK1215" s="28"/>
      <c r="AL1215" s="28"/>
      <c r="AM1215" s="28"/>
      <c r="AN1215" s="28"/>
      <c r="AO1215" s="28"/>
      <c r="AP1215" s="28"/>
      <c r="AQ1215" s="28"/>
      <c r="AR1215" s="28"/>
      <c r="AS1215" s="28"/>
      <c r="AT1215" s="28"/>
      <c r="AW1215" s="37">
        <v>46363</v>
      </c>
      <c r="AX1215">
        <v>43</v>
      </c>
      <c r="AY1215">
        <v>1</v>
      </c>
      <c r="AZ1215">
        <v>37</v>
      </c>
      <c r="BA1215">
        <v>7</v>
      </c>
    </row>
    <row r="1216" spans="15:53" hidden="1">
      <c r="O1216" s="28"/>
      <c r="P1216" s="28"/>
      <c r="Q1216" s="28"/>
      <c r="R1216" s="28"/>
      <c r="S1216" s="28"/>
      <c r="T1216" s="28"/>
      <c r="U1216" s="28"/>
      <c r="V1216" s="28"/>
      <c r="W1216" s="28"/>
      <c r="X1216" s="28"/>
      <c r="Y1216" s="28"/>
      <c r="Z1216" s="28"/>
      <c r="AA1216" s="28"/>
      <c r="AB1216" s="28"/>
      <c r="AC1216" s="28"/>
      <c r="AD1216" s="28"/>
      <c r="AE1216" s="28"/>
      <c r="AF1216" s="28"/>
      <c r="AG1216" s="28"/>
      <c r="AH1216" s="28"/>
      <c r="AI1216" s="28"/>
      <c r="AJ1216" s="28"/>
      <c r="AK1216" s="28"/>
      <c r="AL1216" s="28"/>
      <c r="AM1216" s="28"/>
      <c r="AN1216" s="28"/>
      <c r="AO1216" s="28"/>
      <c r="AP1216" s="28"/>
      <c r="AQ1216" s="28"/>
      <c r="AR1216" s="28"/>
      <c r="AS1216" s="28"/>
      <c r="AT1216" s="28"/>
      <c r="AW1216" s="37">
        <v>46392</v>
      </c>
      <c r="AX1216">
        <v>43</v>
      </c>
      <c r="AY1216">
        <v>1</v>
      </c>
      <c r="AZ1216">
        <v>38</v>
      </c>
      <c r="BA1216">
        <v>6</v>
      </c>
    </row>
    <row r="1217" spans="15:53" hidden="1">
      <c r="O1217" s="28"/>
      <c r="P1217" s="28"/>
      <c r="Q1217" s="28"/>
      <c r="R1217" s="28"/>
      <c r="S1217" s="28"/>
      <c r="T1217" s="28"/>
      <c r="U1217" s="28"/>
      <c r="V1217" s="28"/>
      <c r="W1217" s="28"/>
      <c r="X1217" s="28"/>
      <c r="Y1217" s="28"/>
      <c r="Z1217" s="28"/>
      <c r="AA1217" s="28"/>
      <c r="AB1217" s="28"/>
      <c r="AC1217" s="28"/>
      <c r="AD1217" s="28"/>
      <c r="AE1217" s="28"/>
      <c r="AF1217" s="28"/>
      <c r="AG1217" s="28"/>
      <c r="AH1217" s="28"/>
      <c r="AI1217" s="28"/>
      <c r="AJ1217" s="28"/>
      <c r="AK1217" s="28"/>
      <c r="AL1217" s="28"/>
      <c r="AM1217" s="28"/>
      <c r="AN1217" s="28"/>
      <c r="AO1217" s="28"/>
      <c r="AP1217" s="28"/>
      <c r="AQ1217" s="28"/>
      <c r="AR1217" s="28"/>
      <c r="AS1217" s="28"/>
      <c r="AT1217" s="28"/>
      <c r="AW1217" s="37">
        <v>46422</v>
      </c>
      <c r="AX1217">
        <v>44</v>
      </c>
      <c r="AY1217">
        <v>9</v>
      </c>
      <c r="AZ1217">
        <v>39</v>
      </c>
      <c r="BA1217">
        <v>5</v>
      </c>
    </row>
    <row r="1218" spans="15:53" hidden="1">
      <c r="O1218" s="28"/>
      <c r="P1218" s="28"/>
      <c r="Q1218" s="28"/>
      <c r="R1218" s="28"/>
      <c r="S1218" s="28"/>
      <c r="T1218" s="28"/>
      <c r="U1218" s="28"/>
      <c r="V1218" s="28"/>
      <c r="W1218" s="28"/>
      <c r="X1218" s="28"/>
      <c r="Y1218" s="28"/>
      <c r="Z1218" s="28"/>
      <c r="AA1218" s="28"/>
      <c r="AB1218" s="28"/>
      <c r="AC1218" s="28"/>
      <c r="AD1218" s="28"/>
      <c r="AE1218" s="28"/>
      <c r="AF1218" s="28"/>
      <c r="AG1218" s="28"/>
      <c r="AH1218" s="28"/>
      <c r="AI1218" s="28"/>
      <c r="AJ1218" s="28"/>
      <c r="AK1218" s="28"/>
      <c r="AL1218" s="28"/>
      <c r="AM1218" s="28"/>
      <c r="AN1218" s="28"/>
      <c r="AO1218" s="28"/>
      <c r="AP1218" s="28"/>
      <c r="AQ1218" s="28"/>
      <c r="AR1218" s="28"/>
      <c r="AS1218" s="28"/>
      <c r="AT1218" s="28"/>
      <c r="AW1218" s="37">
        <v>46452</v>
      </c>
      <c r="AX1218">
        <v>44</v>
      </c>
      <c r="AY1218">
        <v>9</v>
      </c>
      <c r="AZ1218">
        <v>40</v>
      </c>
      <c r="BA1218">
        <v>4</v>
      </c>
    </row>
    <row r="1219" spans="15:53" hidden="1">
      <c r="O1219" s="28"/>
      <c r="P1219" s="28"/>
      <c r="Q1219" s="28"/>
      <c r="R1219" s="28"/>
      <c r="S1219" s="28"/>
      <c r="T1219" s="28"/>
      <c r="U1219" s="28"/>
      <c r="V1219" s="28"/>
      <c r="W1219" s="28"/>
      <c r="X1219" s="28"/>
      <c r="Y1219" s="28"/>
      <c r="Z1219" s="28"/>
      <c r="AA1219" s="28"/>
      <c r="AB1219" s="28"/>
      <c r="AC1219" s="28"/>
      <c r="AD1219" s="28"/>
      <c r="AE1219" s="28"/>
      <c r="AF1219" s="28"/>
      <c r="AG1219" s="28"/>
      <c r="AH1219" s="28"/>
      <c r="AI1219" s="28"/>
      <c r="AJ1219" s="28"/>
      <c r="AK1219" s="28"/>
      <c r="AL1219" s="28"/>
      <c r="AM1219" s="28"/>
      <c r="AN1219" s="28"/>
      <c r="AO1219" s="28"/>
      <c r="AP1219" s="28"/>
      <c r="AQ1219" s="28"/>
      <c r="AR1219" s="28"/>
      <c r="AS1219" s="28"/>
      <c r="AT1219" s="28"/>
      <c r="AW1219" s="37">
        <v>46482</v>
      </c>
      <c r="AX1219">
        <v>44</v>
      </c>
      <c r="AY1219">
        <v>9</v>
      </c>
      <c r="AZ1219">
        <v>41</v>
      </c>
      <c r="BA1219">
        <v>3</v>
      </c>
    </row>
    <row r="1220" spans="15:53" hidden="1">
      <c r="O1220" s="28"/>
      <c r="P1220" s="28"/>
      <c r="Q1220" s="28"/>
      <c r="R1220" s="28"/>
      <c r="S1220" s="28"/>
      <c r="T1220" s="28"/>
      <c r="U1220" s="28"/>
      <c r="V1220" s="28"/>
      <c r="W1220" s="28"/>
      <c r="X1220" s="28"/>
      <c r="Y1220" s="28"/>
      <c r="Z1220" s="28"/>
      <c r="AA1220" s="28"/>
      <c r="AB1220" s="28"/>
      <c r="AC1220" s="28"/>
      <c r="AD1220" s="28"/>
      <c r="AE1220" s="28"/>
      <c r="AF1220" s="28"/>
      <c r="AG1220" s="28"/>
      <c r="AH1220" s="28"/>
      <c r="AI1220" s="28"/>
      <c r="AJ1220" s="28"/>
      <c r="AK1220" s="28"/>
      <c r="AL1220" s="28"/>
      <c r="AM1220" s="28"/>
      <c r="AN1220" s="28"/>
      <c r="AO1220" s="28"/>
      <c r="AP1220" s="28"/>
      <c r="AQ1220" s="28"/>
      <c r="AR1220" s="28"/>
      <c r="AS1220" s="28"/>
      <c r="AT1220" s="28"/>
      <c r="AW1220" s="37">
        <v>46513</v>
      </c>
      <c r="AX1220">
        <v>44</v>
      </c>
      <c r="AY1220">
        <v>9</v>
      </c>
      <c r="AZ1220">
        <v>42</v>
      </c>
      <c r="BA1220">
        <v>2</v>
      </c>
    </row>
    <row r="1221" spans="15:53" hidden="1">
      <c r="O1221" s="28"/>
      <c r="P1221" s="28"/>
      <c r="Q1221" s="28"/>
      <c r="R1221" s="28"/>
      <c r="S1221" s="28"/>
      <c r="T1221" s="28"/>
      <c r="U1221" s="28"/>
      <c r="V1221" s="28"/>
      <c r="W1221" s="28"/>
      <c r="X1221" s="28"/>
      <c r="Y1221" s="28"/>
      <c r="Z1221" s="28"/>
      <c r="AA1221" s="28"/>
      <c r="AB1221" s="28"/>
      <c r="AC1221" s="28"/>
      <c r="AD1221" s="28"/>
      <c r="AE1221" s="28"/>
      <c r="AF1221" s="28"/>
      <c r="AG1221" s="28"/>
      <c r="AH1221" s="28"/>
      <c r="AI1221" s="28"/>
      <c r="AJ1221" s="28"/>
      <c r="AK1221" s="28"/>
      <c r="AL1221" s="28"/>
      <c r="AM1221" s="28"/>
      <c r="AN1221" s="28"/>
      <c r="AO1221" s="28"/>
      <c r="AP1221" s="28"/>
      <c r="AQ1221" s="28"/>
      <c r="AR1221" s="28"/>
      <c r="AS1221" s="28"/>
      <c r="AT1221" s="28"/>
      <c r="AW1221" s="37">
        <v>46544</v>
      </c>
      <c r="AX1221">
        <v>44</v>
      </c>
      <c r="AY1221">
        <v>9</v>
      </c>
      <c r="AZ1221">
        <v>43</v>
      </c>
      <c r="BA1221">
        <v>1</v>
      </c>
    </row>
    <row r="1222" spans="15:53" hidden="1">
      <c r="O1222" s="28"/>
      <c r="P1222" s="28"/>
      <c r="Q1222" s="28"/>
      <c r="R1222" s="28"/>
      <c r="S1222" s="28"/>
      <c r="T1222" s="28"/>
      <c r="U1222" s="28"/>
      <c r="V1222" s="28"/>
      <c r="W1222" s="28"/>
      <c r="X1222" s="28"/>
      <c r="Y1222" s="28"/>
      <c r="Z1222" s="28"/>
      <c r="AA1222" s="28"/>
      <c r="AB1222" s="28"/>
      <c r="AC1222" s="28"/>
      <c r="AD1222" s="28"/>
      <c r="AE1222" s="28"/>
      <c r="AF1222" s="28"/>
      <c r="AG1222" s="28"/>
      <c r="AH1222" s="28"/>
      <c r="AI1222" s="28"/>
      <c r="AJ1222" s="28"/>
      <c r="AK1222" s="28"/>
      <c r="AL1222" s="28"/>
      <c r="AM1222" s="28"/>
      <c r="AN1222" s="28"/>
      <c r="AO1222" s="28"/>
      <c r="AP1222" s="28"/>
      <c r="AQ1222" s="28"/>
      <c r="AR1222" s="28"/>
      <c r="AS1222" s="28"/>
      <c r="AT1222" s="28"/>
      <c r="AW1222" s="37">
        <v>46575</v>
      </c>
      <c r="AX1222">
        <v>44</v>
      </c>
      <c r="AY1222">
        <v>9</v>
      </c>
      <c r="AZ1222">
        <v>44</v>
      </c>
      <c r="BA1222">
        <v>9</v>
      </c>
    </row>
    <row r="1223" spans="15:53" hidden="1">
      <c r="O1223" s="28"/>
      <c r="P1223" s="28"/>
      <c r="Q1223" s="28"/>
      <c r="R1223" s="28"/>
      <c r="S1223" s="28"/>
      <c r="T1223" s="28"/>
      <c r="U1223" s="28"/>
      <c r="V1223" s="28"/>
      <c r="W1223" s="28"/>
      <c r="X1223" s="28"/>
      <c r="Y1223" s="28"/>
      <c r="Z1223" s="28"/>
      <c r="AA1223" s="28"/>
      <c r="AB1223" s="28"/>
      <c r="AC1223" s="28"/>
      <c r="AD1223" s="28"/>
      <c r="AE1223" s="28"/>
      <c r="AF1223" s="28"/>
      <c r="AG1223" s="28"/>
      <c r="AH1223" s="28"/>
      <c r="AI1223" s="28"/>
      <c r="AJ1223" s="28"/>
      <c r="AK1223" s="28"/>
      <c r="AL1223" s="28"/>
      <c r="AM1223" s="28"/>
      <c r="AN1223" s="28"/>
      <c r="AO1223" s="28"/>
      <c r="AP1223" s="28"/>
      <c r="AQ1223" s="28"/>
      <c r="AR1223" s="28"/>
      <c r="AS1223" s="28"/>
      <c r="AT1223" s="28"/>
      <c r="AW1223" s="37">
        <v>46607</v>
      </c>
      <c r="AX1223">
        <v>44</v>
      </c>
      <c r="AY1223">
        <v>9</v>
      </c>
      <c r="AZ1223">
        <v>45</v>
      </c>
      <c r="BA1223">
        <v>8</v>
      </c>
    </row>
    <row r="1224" spans="15:53" hidden="1">
      <c r="O1224" s="28"/>
      <c r="P1224" s="28"/>
      <c r="Q1224" s="28"/>
      <c r="R1224" s="28"/>
      <c r="S1224" s="28"/>
      <c r="T1224" s="28"/>
      <c r="U1224" s="28"/>
      <c r="V1224" s="28"/>
      <c r="W1224" s="28"/>
      <c r="X1224" s="28"/>
      <c r="Y1224" s="28"/>
      <c r="Z1224" s="28"/>
      <c r="AA1224" s="28"/>
      <c r="AB1224" s="28"/>
      <c r="AC1224" s="28"/>
      <c r="AD1224" s="28"/>
      <c r="AE1224" s="28"/>
      <c r="AF1224" s="28"/>
      <c r="AG1224" s="28"/>
      <c r="AH1224" s="28"/>
      <c r="AI1224" s="28"/>
      <c r="AJ1224" s="28"/>
      <c r="AK1224" s="28"/>
      <c r="AL1224" s="28"/>
      <c r="AM1224" s="28"/>
      <c r="AN1224" s="28"/>
      <c r="AO1224" s="28"/>
      <c r="AP1224" s="28"/>
      <c r="AQ1224" s="28"/>
      <c r="AR1224" s="28"/>
      <c r="AS1224" s="28"/>
      <c r="AT1224" s="28"/>
      <c r="AW1224" s="37">
        <v>46638</v>
      </c>
      <c r="AX1224">
        <v>44</v>
      </c>
      <c r="AY1224">
        <v>9</v>
      </c>
      <c r="AZ1224">
        <v>46</v>
      </c>
      <c r="BA1224">
        <v>7</v>
      </c>
    </row>
    <row r="1225" spans="15:53" hidden="1">
      <c r="O1225" s="28"/>
      <c r="P1225" s="28"/>
      <c r="Q1225" s="28"/>
      <c r="R1225" s="28"/>
      <c r="S1225" s="28"/>
      <c r="T1225" s="28"/>
      <c r="U1225" s="28"/>
      <c r="V1225" s="28"/>
      <c r="W1225" s="28"/>
      <c r="X1225" s="28"/>
      <c r="Y1225" s="28"/>
      <c r="Z1225" s="28"/>
      <c r="AA1225" s="28"/>
      <c r="AB1225" s="28"/>
      <c r="AC1225" s="28"/>
      <c r="AD1225" s="28"/>
      <c r="AE1225" s="28"/>
      <c r="AF1225" s="28"/>
      <c r="AG1225" s="28"/>
      <c r="AH1225" s="28"/>
      <c r="AI1225" s="28"/>
      <c r="AJ1225" s="28"/>
      <c r="AK1225" s="28"/>
      <c r="AL1225" s="28"/>
      <c r="AM1225" s="28"/>
      <c r="AN1225" s="28"/>
      <c r="AO1225" s="28"/>
      <c r="AP1225" s="28"/>
      <c r="AQ1225" s="28"/>
      <c r="AR1225" s="28"/>
      <c r="AS1225" s="28"/>
      <c r="AT1225" s="28"/>
      <c r="AW1225" s="37">
        <v>46668</v>
      </c>
      <c r="AX1225">
        <v>44</v>
      </c>
      <c r="AY1225">
        <v>9</v>
      </c>
      <c r="AZ1225">
        <v>47</v>
      </c>
      <c r="BA1225">
        <v>6</v>
      </c>
    </row>
    <row r="1226" spans="15:53" hidden="1">
      <c r="O1226" s="28"/>
      <c r="P1226" s="28"/>
      <c r="Q1226" s="28"/>
      <c r="R1226" s="28"/>
      <c r="S1226" s="28"/>
      <c r="T1226" s="28"/>
      <c r="U1226" s="28"/>
      <c r="V1226" s="28"/>
      <c r="W1226" s="28"/>
      <c r="X1226" s="28"/>
      <c r="Y1226" s="28"/>
      <c r="Z1226" s="28"/>
      <c r="AA1226" s="28"/>
      <c r="AB1226" s="28"/>
      <c r="AC1226" s="28"/>
      <c r="AD1226" s="28"/>
      <c r="AE1226" s="28"/>
      <c r="AF1226" s="28"/>
      <c r="AG1226" s="28"/>
      <c r="AH1226" s="28"/>
      <c r="AI1226" s="28"/>
      <c r="AJ1226" s="28"/>
      <c r="AK1226" s="28"/>
      <c r="AL1226" s="28"/>
      <c r="AM1226" s="28"/>
      <c r="AN1226" s="28"/>
      <c r="AO1226" s="28"/>
      <c r="AP1226" s="28"/>
      <c r="AQ1226" s="28"/>
      <c r="AR1226" s="28"/>
      <c r="AS1226" s="28"/>
      <c r="AT1226" s="28"/>
      <c r="AW1226" s="37">
        <v>46699</v>
      </c>
      <c r="AX1226">
        <v>44</v>
      </c>
      <c r="AY1226">
        <v>9</v>
      </c>
      <c r="AZ1226">
        <v>48</v>
      </c>
      <c r="BA1226">
        <v>5</v>
      </c>
    </row>
    <row r="1227" spans="15:53" hidden="1">
      <c r="O1227" s="28"/>
      <c r="P1227" s="28"/>
      <c r="Q1227" s="28"/>
      <c r="R1227" s="28"/>
      <c r="S1227" s="28"/>
      <c r="T1227" s="28"/>
      <c r="U1227" s="28"/>
      <c r="V1227" s="28"/>
      <c r="W1227" s="28"/>
      <c r="X1227" s="28"/>
      <c r="Y1227" s="28"/>
      <c r="Z1227" s="28"/>
      <c r="AA1227" s="28"/>
      <c r="AB1227" s="28"/>
      <c r="AC1227" s="28"/>
      <c r="AD1227" s="28"/>
      <c r="AE1227" s="28"/>
      <c r="AF1227" s="28"/>
      <c r="AG1227" s="28"/>
      <c r="AH1227" s="28"/>
      <c r="AI1227" s="28"/>
      <c r="AJ1227" s="28"/>
      <c r="AK1227" s="28"/>
      <c r="AL1227" s="28"/>
      <c r="AM1227" s="28"/>
      <c r="AN1227" s="28"/>
      <c r="AO1227" s="28"/>
      <c r="AP1227" s="28"/>
      <c r="AQ1227" s="28"/>
      <c r="AR1227" s="28"/>
      <c r="AS1227" s="28"/>
      <c r="AT1227" s="28"/>
      <c r="AW1227" s="37">
        <v>46728</v>
      </c>
      <c r="AX1227">
        <v>44</v>
      </c>
      <c r="AY1227">
        <v>9</v>
      </c>
      <c r="AZ1227">
        <v>49</v>
      </c>
      <c r="BA1227">
        <v>4</v>
      </c>
    </row>
    <row r="1228" spans="15:53" hidden="1">
      <c r="O1228" s="28"/>
      <c r="P1228" s="28"/>
      <c r="Q1228" s="28"/>
      <c r="R1228" s="28"/>
      <c r="S1228" s="28"/>
      <c r="T1228" s="28"/>
      <c r="U1228" s="28"/>
      <c r="V1228" s="28"/>
      <c r="W1228" s="28"/>
      <c r="X1228" s="28"/>
      <c r="Y1228" s="28"/>
      <c r="Z1228" s="28"/>
      <c r="AA1228" s="28"/>
      <c r="AB1228" s="28"/>
      <c r="AC1228" s="28"/>
      <c r="AD1228" s="28"/>
      <c r="AE1228" s="28"/>
      <c r="AF1228" s="28"/>
      <c r="AG1228" s="28"/>
      <c r="AH1228" s="28"/>
      <c r="AI1228" s="28"/>
      <c r="AJ1228" s="28"/>
      <c r="AK1228" s="28"/>
      <c r="AL1228" s="28"/>
      <c r="AM1228" s="28"/>
      <c r="AN1228" s="28"/>
      <c r="AO1228" s="28"/>
      <c r="AP1228" s="28"/>
      <c r="AQ1228" s="28"/>
      <c r="AR1228" s="28"/>
      <c r="AS1228" s="28"/>
      <c r="AT1228" s="28"/>
      <c r="AW1228" s="37">
        <v>46758</v>
      </c>
      <c r="AX1228">
        <v>44</v>
      </c>
      <c r="AY1228">
        <v>9</v>
      </c>
      <c r="AZ1228">
        <v>50</v>
      </c>
      <c r="BA1228">
        <v>3</v>
      </c>
    </row>
    <row r="1229" spans="15:53" hidden="1">
      <c r="O1229" s="28"/>
      <c r="P1229" s="28"/>
      <c r="Q1229" s="28"/>
      <c r="R1229" s="28"/>
      <c r="S1229" s="28"/>
      <c r="T1229" s="28"/>
      <c r="U1229" s="28"/>
      <c r="V1229" s="28"/>
      <c r="W1229" s="28"/>
      <c r="X1229" s="28"/>
      <c r="Y1229" s="28"/>
      <c r="Z1229" s="28"/>
      <c r="AA1229" s="28"/>
      <c r="AB1229" s="28"/>
      <c r="AC1229" s="28"/>
      <c r="AD1229" s="28"/>
      <c r="AE1229" s="28"/>
      <c r="AF1229" s="28"/>
      <c r="AG1229" s="28"/>
      <c r="AH1229" s="28"/>
      <c r="AI1229" s="28"/>
      <c r="AJ1229" s="28"/>
      <c r="AK1229" s="28"/>
      <c r="AL1229" s="28"/>
      <c r="AM1229" s="28"/>
      <c r="AN1229" s="28"/>
      <c r="AO1229" s="28"/>
      <c r="AP1229" s="28"/>
      <c r="AQ1229" s="28"/>
      <c r="AR1229" s="28"/>
      <c r="AS1229" s="28"/>
      <c r="AT1229" s="28"/>
      <c r="AW1229" s="37">
        <v>46787</v>
      </c>
      <c r="AX1229">
        <v>45</v>
      </c>
      <c r="AY1229">
        <v>8</v>
      </c>
      <c r="AZ1229">
        <v>51</v>
      </c>
      <c r="BA1229">
        <v>2</v>
      </c>
    </row>
    <row r="1230" spans="15:53" hidden="1">
      <c r="O1230" s="28"/>
      <c r="P1230" s="28"/>
      <c r="Q1230" s="28"/>
      <c r="R1230" s="28"/>
      <c r="S1230" s="28"/>
      <c r="T1230" s="28"/>
      <c r="U1230" s="28"/>
      <c r="V1230" s="28"/>
      <c r="W1230" s="28"/>
      <c r="X1230" s="28"/>
      <c r="Y1230" s="28"/>
      <c r="Z1230" s="28"/>
      <c r="AA1230" s="28"/>
      <c r="AB1230" s="28"/>
      <c r="AC1230" s="28"/>
      <c r="AD1230" s="28"/>
      <c r="AE1230" s="28"/>
      <c r="AF1230" s="28"/>
      <c r="AG1230" s="28"/>
      <c r="AH1230" s="28"/>
      <c r="AI1230" s="28"/>
      <c r="AJ1230" s="28"/>
      <c r="AK1230" s="28"/>
      <c r="AL1230" s="28"/>
      <c r="AM1230" s="28"/>
      <c r="AN1230" s="28"/>
      <c r="AO1230" s="28"/>
      <c r="AP1230" s="28"/>
      <c r="AQ1230" s="28"/>
      <c r="AR1230" s="28"/>
      <c r="AS1230" s="28"/>
      <c r="AT1230" s="28"/>
      <c r="AW1230" s="37">
        <v>46817</v>
      </c>
      <c r="AX1230">
        <v>45</v>
      </c>
      <c r="AY1230">
        <v>8</v>
      </c>
      <c r="AZ1230">
        <v>52</v>
      </c>
      <c r="BA1230">
        <v>1</v>
      </c>
    </row>
    <row r="1231" spans="15:53" hidden="1">
      <c r="O1231" s="28"/>
      <c r="P1231" s="28"/>
      <c r="Q1231" s="28"/>
      <c r="R1231" s="28"/>
      <c r="S1231" s="28"/>
      <c r="T1231" s="28"/>
      <c r="U1231" s="28"/>
      <c r="V1231" s="28"/>
      <c r="W1231" s="28"/>
      <c r="X1231" s="28"/>
      <c r="Y1231" s="28"/>
      <c r="Z1231" s="28"/>
      <c r="AA1231" s="28"/>
      <c r="AB1231" s="28"/>
      <c r="AC1231" s="28"/>
      <c r="AD1231" s="28"/>
      <c r="AE1231" s="28"/>
      <c r="AF1231" s="28"/>
      <c r="AG1231" s="28"/>
      <c r="AH1231" s="28"/>
      <c r="AI1231" s="28"/>
      <c r="AJ1231" s="28"/>
      <c r="AK1231" s="28"/>
      <c r="AL1231" s="28"/>
      <c r="AM1231" s="28"/>
      <c r="AN1231" s="28"/>
      <c r="AO1231" s="28"/>
      <c r="AP1231" s="28"/>
      <c r="AQ1231" s="28"/>
      <c r="AR1231" s="28"/>
      <c r="AS1231" s="28"/>
      <c r="AT1231" s="28"/>
      <c r="AW1231" s="37">
        <v>46847</v>
      </c>
      <c r="AX1231">
        <v>45</v>
      </c>
      <c r="AY1231">
        <v>8</v>
      </c>
      <c r="AZ1231">
        <v>53</v>
      </c>
      <c r="BA1231">
        <v>9</v>
      </c>
    </row>
    <row r="1232" spans="15:53" hidden="1">
      <c r="O1232" s="28"/>
      <c r="P1232" s="28"/>
      <c r="Q1232" s="28"/>
      <c r="R1232" s="28"/>
      <c r="S1232" s="28"/>
      <c r="T1232" s="28"/>
      <c r="U1232" s="28"/>
      <c r="V1232" s="28"/>
      <c r="W1232" s="28"/>
      <c r="X1232" s="28"/>
      <c r="Y1232" s="28"/>
      <c r="Z1232" s="28"/>
      <c r="AA1232" s="28"/>
      <c r="AB1232" s="28"/>
      <c r="AC1232" s="28"/>
      <c r="AD1232" s="28"/>
      <c r="AE1232" s="28"/>
      <c r="AF1232" s="28"/>
      <c r="AG1232" s="28"/>
      <c r="AH1232" s="28"/>
      <c r="AI1232" s="28"/>
      <c r="AJ1232" s="28"/>
      <c r="AK1232" s="28"/>
      <c r="AL1232" s="28"/>
      <c r="AM1232" s="28"/>
      <c r="AN1232" s="28"/>
      <c r="AO1232" s="28"/>
      <c r="AP1232" s="28"/>
      <c r="AQ1232" s="28"/>
      <c r="AR1232" s="28"/>
      <c r="AS1232" s="28"/>
      <c r="AT1232" s="28"/>
      <c r="AW1232" s="37">
        <v>46878</v>
      </c>
      <c r="AX1232">
        <v>45</v>
      </c>
      <c r="AY1232">
        <v>8</v>
      </c>
      <c r="AZ1232">
        <v>54</v>
      </c>
      <c r="BA1232">
        <v>8</v>
      </c>
    </row>
    <row r="1233" spans="15:53" hidden="1">
      <c r="O1233" s="28"/>
      <c r="P1233" s="28"/>
      <c r="Q1233" s="28"/>
      <c r="R1233" s="28"/>
      <c r="S1233" s="28"/>
      <c r="T1233" s="28"/>
      <c r="U1233" s="28"/>
      <c r="V1233" s="28"/>
      <c r="W1233" s="28"/>
      <c r="X1233" s="28"/>
      <c r="Y1233" s="28"/>
      <c r="Z1233" s="28"/>
      <c r="AA1233" s="28"/>
      <c r="AB1233" s="28"/>
      <c r="AC1233" s="28"/>
      <c r="AD1233" s="28"/>
      <c r="AE1233" s="28"/>
      <c r="AF1233" s="28"/>
      <c r="AG1233" s="28"/>
      <c r="AH1233" s="28"/>
      <c r="AI1233" s="28"/>
      <c r="AJ1233" s="28"/>
      <c r="AK1233" s="28"/>
      <c r="AL1233" s="28"/>
      <c r="AM1233" s="28"/>
      <c r="AN1233" s="28"/>
      <c r="AO1233" s="28"/>
      <c r="AP1233" s="28"/>
      <c r="AQ1233" s="28"/>
      <c r="AR1233" s="28"/>
      <c r="AS1233" s="28"/>
      <c r="AT1233" s="28"/>
      <c r="AW1233" s="37">
        <v>46909</v>
      </c>
      <c r="AX1233">
        <v>45</v>
      </c>
      <c r="AY1233">
        <v>8</v>
      </c>
      <c r="AZ1233">
        <v>55</v>
      </c>
      <c r="BA1233">
        <v>7</v>
      </c>
    </row>
    <row r="1234" spans="15:53" hidden="1">
      <c r="O1234" s="28"/>
      <c r="P1234" s="28"/>
      <c r="Q1234" s="28"/>
      <c r="R1234" s="28"/>
      <c r="S1234" s="28"/>
      <c r="T1234" s="28"/>
      <c r="U1234" s="28"/>
      <c r="V1234" s="28"/>
      <c r="W1234" s="28"/>
      <c r="X1234" s="28"/>
      <c r="Y1234" s="28"/>
      <c r="Z1234" s="28"/>
      <c r="AA1234" s="28"/>
      <c r="AB1234" s="28"/>
      <c r="AC1234" s="28"/>
      <c r="AD1234" s="28"/>
      <c r="AE1234" s="28"/>
      <c r="AF1234" s="28"/>
      <c r="AG1234" s="28"/>
      <c r="AH1234" s="28"/>
      <c r="AI1234" s="28"/>
      <c r="AJ1234" s="28"/>
      <c r="AK1234" s="28"/>
      <c r="AL1234" s="28"/>
      <c r="AM1234" s="28"/>
      <c r="AN1234" s="28"/>
      <c r="AO1234" s="28"/>
      <c r="AP1234" s="28"/>
      <c r="AQ1234" s="28"/>
      <c r="AR1234" s="28"/>
      <c r="AS1234" s="28"/>
      <c r="AT1234" s="28"/>
      <c r="AW1234" s="37">
        <v>46940</v>
      </c>
      <c r="AX1234">
        <v>45</v>
      </c>
      <c r="AY1234">
        <v>8</v>
      </c>
      <c r="AZ1234">
        <v>56</v>
      </c>
      <c r="BA1234">
        <v>6</v>
      </c>
    </row>
    <row r="1235" spans="15:53" hidden="1">
      <c r="O1235" s="28"/>
      <c r="P1235" s="28"/>
      <c r="Q1235" s="28"/>
      <c r="R1235" s="28"/>
      <c r="S1235" s="28"/>
      <c r="T1235" s="28"/>
      <c r="U1235" s="28"/>
      <c r="V1235" s="28"/>
      <c r="W1235" s="28"/>
      <c r="X1235" s="28"/>
      <c r="Y1235" s="28"/>
      <c r="Z1235" s="28"/>
      <c r="AA1235" s="28"/>
      <c r="AB1235" s="28"/>
      <c r="AC1235" s="28"/>
      <c r="AD1235" s="28"/>
      <c r="AE1235" s="28"/>
      <c r="AF1235" s="28"/>
      <c r="AG1235" s="28"/>
      <c r="AH1235" s="28"/>
      <c r="AI1235" s="28"/>
      <c r="AJ1235" s="28"/>
      <c r="AK1235" s="28"/>
      <c r="AL1235" s="28"/>
      <c r="AM1235" s="28"/>
      <c r="AN1235" s="28"/>
      <c r="AO1235" s="28"/>
      <c r="AP1235" s="28"/>
      <c r="AQ1235" s="28"/>
      <c r="AR1235" s="28"/>
      <c r="AS1235" s="28"/>
      <c r="AT1235" s="28"/>
      <c r="AW1235" s="37">
        <v>46972</v>
      </c>
      <c r="AX1235">
        <v>45</v>
      </c>
      <c r="AY1235">
        <v>8</v>
      </c>
      <c r="AZ1235">
        <v>57</v>
      </c>
      <c r="BA1235">
        <v>5</v>
      </c>
    </row>
    <row r="1236" spans="15:53" hidden="1">
      <c r="O1236" s="28"/>
      <c r="P1236" s="28"/>
      <c r="Q1236" s="28"/>
      <c r="R1236" s="28"/>
      <c r="S1236" s="28"/>
      <c r="T1236" s="28"/>
      <c r="U1236" s="28"/>
      <c r="V1236" s="28"/>
      <c r="W1236" s="28"/>
      <c r="X1236" s="28"/>
      <c r="Y1236" s="28"/>
      <c r="Z1236" s="28"/>
      <c r="AA1236" s="28"/>
      <c r="AB1236" s="28"/>
      <c r="AC1236" s="28"/>
      <c r="AD1236" s="28"/>
      <c r="AE1236" s="28"/>
      <c r="AF1236" s="28"/>
      <c r="AG1236" s="28"/>
      <c r="AH1236" s="28"/>
      <c r="AI1236" s="28"/>
      <c r="AJ1236" s="28"/>
      <c r="AK1236" s="28"/>
      <c r="AL1236" s="28"/>
      <c r="AM1236" s="28"/>
      <c r="AN1236" s="28"/>
      <c r="AO1236" s="28"/>
      <c r="AP1236" s="28"/>
      <c r="AQ1236" s="28"/>
      <c r="AR1236" s="28"/>
      <c r="AS1236" s="28"/>
      <c r="AT1236" s="28"/>
      <c r="AW1236" s="37">
        <v>47003</v>
      </c>
      <c r="AX1236">
        <v>45</v>
      </c>
      <c r="AY1236">
        <v>8</v>
      </c>
      <c r="AZ1236">
        <v>58</v>
      </c>
      <c r="BA1236">
        <v>4</v>
      </c>
    </row>
    <row r="1237" spans="15:53" hidden="1">
      <c r="O1237" s="28"/>
      <c r="P1237" s="28"/>
      <c r="Q1237" s="28"/>
      <c r="R1237" s="28"/>
      <c r="S1237" s="28"/>
      <c r="T1237" s="28"/>
      <c r="U1237" s="28"/>
      <c r="V1237" s="28"/>
      <c r="W1237" s="28"/>
      <c r="X1237" s="28"/>
      <c r="Y1237" s="28"/>
      <c r="Z1237" s="28"/>
      <c r="AA1237" s="28"/>
      <c r="AB1237" s="28"/>
      <c r="AC1237" s="28"/>
      <c r="AD1237" s="28"/>
      <c r="AE1237" s="28"/>
      <c r="AF1237" s="28"/>
      <c r="AG1237" s="28"/>
      <c r="AH1237" s="28"/>
      <c r="AI1237" s="28"/>
      <c r="AJ1237" s="28"/>
      <c r="AK1237" s="28"/>
      <c r="AL1237" s="28"/>
      <c r="AM1237" s="28"/>
      <c r="AN1237" s="28"/>
      <c r="AO1237" s="28"/>
      <c r="AP1237" s="28"/>
      <c r="AQ1237" s="28"/>
      <c r="AR1237" s="28"/>
      <c r="AS1237" s="28"/>
      <c r="AT1237" s="28"/>
      <c r="AW1237" s="37">
        <v>47034</v>
      </c>
      <c r="AX1237">
        <v>45</v>
      </c>
      <c r="AY1237">
        <v>8</v>
      </c>
      <c r="AZ1237">
        <v>59</v>
      </c>
      <c r="BA1237">
        <v>3</v>
      </c>
    </row>
    <row r="1238" spans="15:53" hidden="1">
      <c r="O1238" s="28"/>
      <c r="P1238" s="28"/>
      <c r="Q1238" s="28"/>
      <c r="R1238" s="28"/>
      <c r="S1238" s="28"/>
      <c r="T1238" s="28"/>
      <c r="U1238" s="28"/>
      <c r="V1238" s="28"/>
      <c r="W1238" s="28"/>
      <c r="X1238" s="28"/>
      <c r="Y1238" s="28"/>
      <c r="Z1238" s="28"/>
      <c r="AA1238" s="28"/>
      <c r="AB1238" s="28"/>
      <c r="AC1238" s="28"/>
      <c r="AD1238" s="28"/>
      <c r="AE1238" s="28"/>
      <c r="AF1238" s="28"/>
      <c r="AG1238" s="28"/>
      <c r="AH1238" s="28"/>
      <c r="AI1238" s="28"/>
      <c r="AJ1238" s="28"/>
      <c r="AK1238" s="28"/>
      <c r="AL1238" s="28"/>
      <c r="AM1238" s="28"/>
      <c r="AN1238" s="28"/>
      <c r="AO1238" s="28"/>
      <c r="AP1238" s="28"/>
      <c r="AQ1238" s="28"/>
      <c r="AR1238" s="28"/>
      <c r="AS1238" s="28"/>
      <c r="AT1238" s="28"/>
      <c r="AW1238" s="37">
        <v>47064</v>
      </c>
      <c r="AX1238">
        <v>45</v>
      </c>
      <c r="AY1238">
        <v>8</v>
      </c>
      <c r="AZ1238">
        <v>60</v>
      </c>
      <c r="BA1238">
        <v>2</v>
      </c>
    </row>
    <row r="1239" spans="15:53" hidden="1">
      <c r="O1239" s="28"/>
      <c r="P1239" s="28"/>
      <c r="Q1239" s="28"/>
      <c r="R1239" s="28"/>
      <c r="S1239" s="28"/>
      <c r="T1239" s="28"/>
      <c r="U1239" s="28"/>
      <c r="V1239" s="28"/>
      <c r="W1239" s="28"/>
      <c r="X1239" s="28"/>
      <c r="Y1239" s="28"/>
      <c r="Z1239" s="28"/>
      <c r="AA1239" s="28"/>
      <c r="AB1239" s="28"/>
      <c r="AC1239" s="28"/>
      <c r="AD1239" s="28"/>
      <c r="AE1239" s="28"/>
      <c r="AF1239" s="28"/>
      <c r="AG1239" s="28"/>
      <c r="AH1239" s="28"/>
      <c r="AI1239" s="28"/>
      <c r="AJ1239" s="28"/>
      <c r="AK1239" s="28"/>
      <c r="AL1239" s="28"/>
      <c r="AM1239" s="28"/>
      <c r="AN1239" s="28"/>
      <c r="AO1239" s="28"/>
      <c r="AP1239" s="28"/>
      <c r="AQ1239" s="28"/>
      <c r="AR1239" s="28"/>
      <c r="AS1239" s="28"/>
      <c r="AT1239" s="28"/>
      <c r="AW1239" s="37">
        <v>47093</v>
      </c>
      <c r="AX1239">
        <v>45</v>
      </c>
      <c r="AY1239">
        <v>8</v>
      </c>
      <c r="AZ1239">
        <v>1</v>
      </c>
      <c r="BA1239">
        <v>1</v>
      </c>
    </row>
    <row r="1240" spans="15:53" hidden="1">
      <c r="O1240" s="28"/>
      <c r="P1240" s="28"/>
      <c r="Q1240" s="28"/>
      <c r="R1240" s="28"/>
      <c r="S1240" s="28"/>
      <c r="T1240" s="28"/>
      <c r="U1240" s="28"/>
      <c r="V1240" s="28"/>
      <c r="W1240" s="28"/>
      <c r="X1240" s="28"/>
      <c r="Y1240" s="28"/>
      <c r="Z1240" s="28"/>
      <c r="AA1240" s="28"/>
      <c r="AB1240" s="28"/>
      <c r="AC1240" s="28"/>
      <c r="AD1240" s="28"/>
      <c r="AE1240" s="28"/>
      <c r="AF1240" s="28"/>
      <c r="AG1240" s="28"/>
      <c r="AH1240" s="28"/>
      <c r="AI1240" s="28"/>
      <c r="AJ1240" s="28"/>
      <c r="AK1240" s="28"/>
      <c r="AL1240" s="28"/>
      <c r="AM1240" s="28"/>
      <c r="AN1240" s="28"/>
      <c r="AO1240" s="28"/>
      <c r="AP1240" s="28"/>
      <c r="AQ1240" s="28"/>
      <c r="AR1240" s="28"/>
      <c r="AS1240" s="28"/>
      <c r="AT1240" s="28"/>
      <c r="AW1240" s="37">
        <v>47123</v>
      </c>
      <c r="AX1240">
        <v>45</v>
      </c>
      <c r="AY1240">
        <v>8</v>
      </c>
      <c r="AZ1240">
        <v>2</v>
      </c>
      <c r="BA1240">
        <v>9</v>
      </c>
    </row>
    <row r="1241" spans="15:53" hidden="1">
      <c r="O1241" s="28"/>
      <c r="P1241" s="28"/>
      <c r="Q1241" s="28"/>
      <c r="R1241" s="28"/>
      <c r="S1241" s="28"/>
      <c r="T1241" s="28"/>
      <c r="U1241" s="28"/>
      <c r="V1241" s="28"/>
      <c r="W1241" s="28"/>
      <c r="X1241" s="28"/>
      <c r="Y1241" s="28"/>
      <c r="Z1241" s="28"/>
      <c r="AA1241" s="28"/>
      <c r="AB1241" s="28"/>
      <c r="AC1241" s="28"/>
      <c r="AD1241" s="28"/>
      <c r="AE1241" s="28"/>
      <c r="AF1241" s="28"/>
      <c r="AG1241" s="28"/>
      <c r="AH1241" s="28"/>
      <c r="AI1241" s="28"/>
      <c r="AJ1241" s="28"/>
      <c r="AK1241" s="28"/>
      <c r="AL1241" s="28"/>
      <c r="AM1241" s="28"/>
      <c r="AN1241" s="28"/>
      <c r="AO1241" s="28"/>
      <c r="AP1241" s="28"/>
      <c r="AQ1241" s="28"/>
      <c r="AR1241" s="28"/>
      <c r="AS1241" s="28"/>
      <c r="AT1241" s="28"/>
      <c r="AW1241" s="37">
        <v>47152</v>
      </c>
      <c r="AX1241">
        <v>46</v>
      </c>
      <c r="AY1241">
        <v>7</v>
      </c>
      <c r="AZ1241">
        <v>3</v>
      </c>
      <c r="BA1241">
        <v>8</v>
      </c>
    </row>
    <row r="1242" spans="15:53" hidden="1">
      <c r="O1242" s="28"/>
      <c r="P1242" s="28"/>
      <c r="Q1242" s="28"/>
      <c r="R1242" s="28"/>
      <c r="S1242" s="28"/>
      <c r="T1242" s="28"/>
      <c r="U1242" s="28"/>
      <c r="V1242" s="28"/>
      <c r="W1242" s="28"/>
      <c r="X1242" s="28"/>
      <c r="Y1242" s="28"/>
      <c r="Z1242" s="28"/>
      <c r="AA1242" s="28"/>
      <c r="AB1242" s="28"/>
      <c r="AC1242" s="28"/>
      <c r="AD1242" s="28"/>
      <c r="AE1242" s="28"/>
      <c r="AF1242" s="28"/>
      <c r="AG1242" s="28"/>
      <c r="AH1242" s="28"/>
      <c r="AI1242" s="28"/>
      <c r="AJ1242" s="28"/>
      <c r="AK1242" s="28"/>
      <c r="AL1242" s="28"/>
      <c r="AM1242" s="28"/>
      <c r="AN1242" s="28"/>
      <c r="AO1242" s="28"/>
      <c r="AP1242" s="28"/>
      <c r="AQ1242" s="28"/>
      <c r="AR1242" s="28"/>
      <c r="AS1242" s="28"/>
      <c r="AT1242" s="28"/>
      <c r="AW1242" s="37">
        <v>47182</v>
      </c>
      <c r="AX1242">
        <v>46</v>
      </c>
      <c r="AY1242">
        <v>7</v>
      </c>
      <c r="AZ1242">
        <v>4</v>
      </c>
      <c r="BA1242">
        <v>7</v>
      </c>
    </row>
    <row r="1243" spans="15:53" hidden="1">
      <c r="O1243" s="28"/>
      <c r="P1243" s="28"/>
      <c r="Q1243" s="28"/>
      <c r="R1243" s="28"/>
      <c r="S1243" s="28"/>
      <c r="T1243" s="28"/>
      <c r="U1243" s="28"/>
      <c r="V1243" s="28"/>
      <c r="W1243" s="28"/>
      <c r="X1243" s="28"/>
      <c r="Y1243" s="28"/>
      <c r="Z1243" s="28"/>
      <c r="AA1243" s="28"/>
      <c r="AB1243" s="28"/>
      <c r="AC1243" s="28"/>
      <c r="AD1243" s="28"/>
      <c r="AE1243" s="28"/>
      <c r="AF1243" s="28"/>
      <c r="AG1243" s="28"/>
      <c r="AH1243" s="28"/>
      <c r="AI1243" s="28"/>
      <c r="AJ1243" s="28"/>
      <c r="AK1243" s="28"/>
      <c r="AL1243" s="28"/>
      <c r="AM1243" s="28"/>
      <c r="AN1243" s="28"/>
      <c r="AO1243" s="28"/>
      <c r="AP1243" s="28"/>
      <c r="AQ1243" s="28"/>
      <c r="AR1243" s="28"/>
      <c r="AS1243" s="28"/>
      <c r="AT1243" s="28"/>
      <c r="AW1243" s="37">
        <v>47212</v>
      </c>
      <c r="AX1243">
        <v>46</v>
      </c>
      <c r="AY1243">
        <v>7</v>
      </c>
      <c r="AZ1243">
        <v>5</v>
      </c>
      <c r="BA1243">
        <v>6</v>
      </c>
    </row>
    <row r="1244" spans="15:53" hidden="1">
      <c r="O1244" s="28"/>
      <c r="P1244" s="28"/>
      <c r="Q1244" s="28"/>
      <c r="R1244" s="28"/>
      <c r="S1244" s="28"/>
      <c r="T1244" s="28"/>
      <c r="U1244" s="28"/>
      <c r="V1244" s="28"/>
      <c r="W1244" s="28"/>
      <c r="X1244" s="28"/>
      <c r="Y1244" s="28"/>
      <c r="Z1244" s="28"/>
      <c r="AA1244" s="28"/>
      <c r="AB1244" s="28"/>
      <c r="AC1244" s="28"/>
      <c r="AD1244" s="28"/>
      <c r="AE1244" s="28"/>
      <c r="AF1244" s="28"/>
      <c r="AG1244" s="28"/>
      <c r="AH1244" s="28"/>
      <c r="AI1244" s="28"/>
      <c r="AJ1244" s="28"/>
      <c r="AK1244" s="28"/>
      <c r="AL1244" s="28"/>
      <c r="AM1244" s="28"/>
      <c r="AN1244" s="28"/>
      <c r="AO1244" s="28"/>
      <c r="AP1244" s="28"/>
      <c r="AQ1244" s="28"/>
      <c r="AR1244" s="28"/>
      <c r="AS1244" s="28"/>
      <c r="AT1244" s="28"/>
      <c r="AW1244" s="37">
        <v>47243</v>
      </c>
      <c r="AX1244">
        <v>46</v>
      </c>
      <c r="AY1244">
        <v>7</v>
      </c>
      <c r="AZ1244">
        <v>6</v>
      </c>
      <c r="BA1244">
        <v>5</v>
      </c>
    </row>
    <row r="1245" spans="15:53" hidden="1">
      <c r="O1245" s="28"/>
      <c r="P1245" s="28"/>
      <c r="Q1245" s="28"/>
      <c r="R1245" s="28"/>
      <c r="S1245" s="28"/>
      <c r="T1245" s="28"/>
      <c r="U1245" s="28"/>
      <c r="V1245" s="28"/>
      <c r="W1245" s="28"/>
      <c r="X1245" s="28"/>
      <c r="Y1245" s="28"/>
      <c r="Z1245" s="28"/>
      <c r="AA1245" s="28"/>
      <c r="AB1245" s="28"/>
      <c r="AC1245" s="28"/>
      <c r="AD1245" s="28"/>
      <c r="AE1245" s="28"/>
      <c r="AF1245" s="28"/>
      <c r="AG1245" s="28"/>
      <c r="AH1245" s="28"/>
      <c r="AI1245" s="28"/>
      <c r="AJ1245" s="28"/>
      <c r="AK1245" s="28"/>
      <c r="AL1245" s="28"/>
      <c r="AM1245" s="28"/>
      <c r="AN1245" s="28"/>
      <c r="AO1245" s="28"/>
      <c r="AP1245" s="28"/>
      <c r="AQ1245" s="28"/>
      <c r="AR1245" s="28"/>
      <c r="AS1245" s="28"/>
      <c r="AT1245" s="28"/>
      <c r="AW1245" s="37">
        <v>47274</v>
      </c>
      <c r="AX1245">
        <v>46</v>
      </c>
      <c r="AY1245">
        <v>7</v>
      </c>
      <c r="AZ1245">
        <v>7</v>
      </c>
      <c r="BA1245">
        <v>4</v>
      </c>
    </row>
    <row r="1246" spans="15:53" hidden="1">
      <c r="O1246" s="28"/>
      <c r="P1246" s="28"/>
      <c r="Q1246" s="28"/>
      <c r="R1246" s="28"/>
      <c r="S1246" s="28"/>
      <c r="T1246" s="28"/>
      <c r="U1246" s="28"/>
      <c r="V1246" s="28"/>
      <c r="W1246" s="28"/>
      <c r="X1246" s="28"/>
      <c r="Y1246" s="28"/>
      <c r="Z1246" s="28"/>
      <c r="AA1246" s="28"/>
      <c r="AB1246" s="28"/>
      <c r="AC1246" s="28"/>
      <c r="AD1246" s="28"/>
      <c r="AE1246" s="28"/>
      <c r="AF1246" s="28"/>
      <c r="AG1246" s="28"/>
      <c r="AH1246" s="28"/>
      <c r="AI1246" s="28"/>
      <c r="AJ1246" s="28"/>
      <c r="AK1246" s="28"/>
      <c r="AL1246" s="28"/>
      <c r="AM1246" s="28"/>
      <c r="AN1246" s="28"/>
      <c r="AO1246" s="28"/>
      <c r="AP1246" s="28"/>
      <c r="AQ1246" s="28"/>
      <c r="AR1246" s="28"/>
      <c r="AS1246" s="28"/>
      <c r="AT1246" s="28"/>
      <c r="AW1246" s="37">
        <v>47306</v>
      </c>
      <c r="AX1246">
        <v>46</v>
      </c>
      <c r="AY1246">
        <v>7</v>
      </c>
      <c r="AZ1246">
        <v>8</v>
      </c>
      <c r="BA1246">
        <v>3</v>
      </c>
    </row>
    <row r="1247" spans="15:53" hidden="1">
      <c r="O1247" s="28"/>
      <c r="P1247" s="28"/>
      <c r="Q1247" s="28"/>
      <c r="R1247" s="28"/>
      <c r="S1247" s="28"/>
      <c r="T1247" s="28"/>
      <c r="U1247" s="28"/>
      <c r="V1247" s="28"/>
      <c r="W1247" s="28"/>
      <c r="X1247" s="28"/>
      <c r="Y1247" s="28"/>
      <c r="Z1247" s="28"/>
      <c r="AA1247" s="28"/>
      <c r="AB1247" s="28"/>
      <c r="AC1247" s="28"/>
      <c r="AD1247" s="28"/>
      <c r="AE1247" s="28"/>
      <c r="AF1247" s="28"/>
      <c r="AG1247" s="28"/>
      <c r="AH1247" s="28"/>
      <c r="AI1247" s="28"/>
      <c r="AJ1247" s="28"/>
      <c r="AK1247" s="28"/>
      <c r="AL1247" s="28"/>
      <c r="AM1247" s="28"/>
      <c r="AN1247" s="28"/>
      <c r="AO1247" s="28"/>
      <c r="AP1247" s="28"/>
      <c r="AQ1247" s="28"/>
      <c r="AR1247" s="28"/>
      <c r="AS1247" s="28"/>
      <c r="AT1247" s="28"/>
      <c r="AW1247" s="37">
        <v>47337</v>
      </c>
      <c r="AX1247">
        <v>46</v>
      </c>
      <c r="AY1247">
        <v>7</v>
      </c>
      <c r="AZ1247">
        <v>9</v>
      </c>
      <c r="BA1247">
        <v>2</v>
      </c>
    </row>
    <row r="1248" spans="15:53" hidden="1">
      <c r="O1248" s="28"/>
      <c r="P1248" s="28"/>
      <c r="Q1248" s="28"/>
      <c r="R1248" s="28"/>
      <c r="S1248" s="28"/>
      <c r="T1248" s="28"/>
      <c r="U1248" s="28"/>
      <c r="V1248" s="28"/>
      <c r="W1248" s="28"/>
      <c r="X1248" s="28"/>
      <c r="Y1248" s="28"/>
      <c r="Z1248" s="28"/>
      <c r="AA1248" s="28"/>
      <c r="AB1248" s="28"/>
      <c r="AC1248" s="28"/>
      <c r="AD1248" s="28"/>
      <c r="AE1248" s="28"/>
      <c r="AF1248" s="28"/>
      <c r="AG1248" s="28"/>
      <c r="AH1248" s="28"/>
      <c r="AI1248" s="28"/>
      <c r="AJ1248" s="28"/>
      <c r="AK1248" s="28"/>
      <c r="AL1248" s="28"/>
      <c r="AM1248" s="28"/>
      <c r="AN1248" s="28"/>
      <c r="AO1248" s="28"/>
      <c r="AP1248" s="28"/>
      <c r="AQ1248" s="28"/>
      <c r="AR1248" s="28"/>
      <c r="AS1248" s="28"/>
      <c r="AT1248" s="28"/>
      <c r="AW1248" s="37">
        <v>47368</v>
      </c>
      <c r="AX1248">
        <v>46</v>
      </c>
      <c r="AY1248">
        <v>7</v>
      </c>
      <c r="AZ1248">
        <v>10</v>
      </c>
      <c r="BA1248">
        <v>1</v>
      </c>
    </row>
    <row r="1249" spans="15:53" hidden="1">
      <c r="O1249" s="28"/>
      <c r="P1249" s="28"/>
      <c r="Q1249" s="28"/>
      <c r="R1249" s="28"/>
      <c r="S1249" s="28"/>
      <c r="T1249" s="28"/>
      <c r="U1249" s="28"/>
      <c r="V1249" s="28"/>
      <c r="W1249" s="28"/>
      <c r="X1249" s="28"/>
      <c r="Y1249" s="28"/>
      <c r="Z1249" s="28"/>
      <c r="AA1249" s="28"/>
      <c r="AB1249" s="28"/>
      <c r="AC1249" s="28"/>
      <c r="AD1249" s="28"/>
      <c r="AE1249" s="28"/>
      <c r="AF1249" s="28"/>
      <c r="AG1249" s="28"/>
      <c r="AH1249" s="28"/>
      <c r="AI1249" s="28"/>
      <c r="AJ1249" s="28"/>
      <c r="AK1249" s="28"/>
      <c r="AL1249" s="28"/>
      <c r="AM1249" s="28"/>
      <c r="AN1249" s="28"/>
      <c r="AO1249" s="28"/>
      <c r="AP1249" s="28"/>
      <c r="AQ1249" s="28"/>
      <c r="AR1249" s="28"/>
      <c r="AS1249" s="28"/>
      <c r="AT1249" s="28"/>
      <c r="AW1249" s="37">
        <v>47399</v>
      </c>
      <c r="AX1249">
        <v>46</v>
      </c>
      <c r="AY1249">
        <v>7</v>
      </c>
      <c r="AZ1249">
        <v>11</v>
      </c>
      <c r="BA1249">
        <v>9</v>
      </c>
    </row>
    <row r="1250" spans="15:53" hidden="1">
      <c r="O1250" s="28"/>
      <c r="P1250" s="28"/>
      <c r="Q1250" s="28"/>
      <c r="R1250" s="28"/>
      <c r="S1250" s="28"/>
      <c r="T1250" s="28"/>
      <c r="U1250" s="28"/>
      <c r="V1250" s="28"/>
      <c r="W1250" s="28"/>
      <c r="X1250" s="28"/>
      <c r="Y1250" s="28"/>
      <c r="Z1250" s="28"/>
      <c r="AA1250" s="28"/>
      <c r="AB1250" s="28"/>
      <c r="AC1250" s="28"/>
      <c r="AD1250" s="28"/>
      <c r="AE1250" s="28"/>
      <c r="AF1250" s="28"/>
      <c r="AG1250" s="28"/>
      <c r="AH1250" s="28"/>
      <c r="AI1250" s="28"/>
      <c r="AJ1250" s="28"/>
      <c r="AK1250" s="28"/>
      <c r="AL1250" s="28"/>
      <c r="AM1250" s="28"/>
      <c r="AN1250" s="28"/>
      <c r="AO1250" s="28"/>
      <c r="AP1250" s="28"/>
      <c r="AQ1250" s="28"/>
      <c r="AR1250" s="28"/>
      <c r="AS1250" s="28"/>
      <c r="AT1250" s="28"/>
      <c r="AW1250" s="37">
        <v>47429</v>
      </c>
      <c r="AX1250">
        <v>46</v>
      </c>
      <c r="AY1250">
        <v>7</v>
      </c>
      <c r="AZ1250">
        <v>12</v>
      </c>
      <c r="BA1250">
        <v>8</v>
      </c>
    </row>
    <row r="1251" spans="15:53" hidden="1">
      <c r="O1251" s="28"/>
      <c r="P1251" s="28"/>
      <c r="Q1251" s="28"/>
      <c r="R1251" s="28"/>
      <c r="S1251" s="28"/>
      <c r="T1251" s="28"/>
      <c r="U1251" s="28"/>
      <c r="V1251" s="28"/>
      <c r="W1251" s="28"/>
      <c r="X1251" s="28"/>
      <c r="Y1251" s="28"/>
      <c r="Z1251" s="28"/>
      <c r="AA1251" s="28"/>
      <c r="AB1251" s="28"/>
      <c r="AC1251" s="28"/>
      <c r="AD1251" s="28"/>
      <c r="AE1251" s="28"/>
      <c r="AF1251" s="28"/>
      <c r="AG1251" s="28"/>
      <c r="AH1251" s="28"/>
      <c r="AI1251" s="28"/>
      <c r="AJ1251" s="28"/>
      <c r="AK1251" s="28"/>
      <c r="AL1251" s="28"/>
      <c r="AM1251" s="28"/>
      <c r="AN1251" s="28"/>
      <c r="AO1251" s="28"/>
      <c r="AP1251" s="28"/>
      <c r="AQ1251" s="28"/>
      <c r="AR1251" s="28"/>
      <c r="AS1251" s="28"/>
      <c r="AT1251" s="28"/>
      <c r="AW1251" s="37">
        <v>47459</v>
      </c>
      <c r="AX1251">
        <v>46</v>
      </c>
      <c r="AY1251">
        <v>7</v>
      </c>
      <c r="AZ1251">
        <v>13</v>
      </c>
      <c r="BA1251">
        <v>7</v>
      </c>
    </row>
    <row r="1252" spans="15:53" hidden="1">
      <c r="O1252" s="28"/>
      <c r="P1252" s="28"/>
      <c r="Q1252" s="28"/>
      <c r="R1252" s="28"/>
      <c r="S1252" s="28"/>
      <c r="T1252" s="28"/>
      <c r="U1252" s="28"/>
      <c r="V1252" s="28"/>
      <c r="W1252" s="28"/>
      <c r="X1252" s="28"/>
      <c r="Y1252" s="28"/>
      <c r="Z1252" s="28"/>
      <c r="AA1252" s="28"/>
      <c r="AB1252" s="28"/>
      <c r="AC1252" s="28"/>
      <c r="AD1252" s="28"/>
      <c r="AE1252" s="28"/>
      <c r="AF1252" s="28"/>
      <c r="AG1252" s="28"/>
      <c r="AH1252" s="28"/>
      <c r="AI1252" s="28"/>
      <c r="AJ1252" s="28"/>
      <c r="AK1252" s="28"/>
      <c r="AL1252" s="28"/>
      <c r="AM1252" s="28"/>
      <c r="AN1252" s="28"/>
      <c r="AO1252" s="28"/>
      <c r="AP1252" s="28"/>
      <c r="AQ1252" s="28"/>
      <c r="AR1252" s="28"/>
      <c r="AS1252" s="28"/>
      <c r="AT1252" s="28"/>
      <c r="AW1252" s="37">
        <v>47488</v>
      </c>
      <c r="AX1252">
        <v>46</v>
      </c>
      <c r="AY1252">
        <v>7</v>
      </c>
      <c r="AZ1252">
        <v>14</v>
      </c>
      <c r="BA1252">
        <v>6</v>
      </c>
    </row>
    <row r="1253" spans="15:53" hidden="1">
      <c r="O1253" s="28"/>
      <c r="P1253" s="28"/>
      <c r="Q1253" s="28"/>
      <c r="R1253" s="28"/>
      <c r="S1253" s="28"/>
      <c r="T1253" s="28"/>
      <c r="U1253" s="28"/>
      <c r="V1253" s="28"/>
      <c r="W1253" s="28"/>
      <c r="X1253" s="28"/>
      <c r="Y1253" s="28"/>
      <c r="Z1253" s="28"/>
      <c r="AA1253" s="28"/>
      <c r="AB1253" s="28"/>
      <c r="AC1253" s="28"/>
      <c r="AD1253" s="28"/>
      <c r="AE1253" s="28"/>
      <c r="AF1253" s="28"/>
      <c r="AG1253" s="28"/>
      <c r="AH1253" s="28"/>
      <c r="AI1253" s="28"/>
      <c r="AJ1253" s="28"/>
      <c r="AK1253" s="28"/>
      <c r="AL1253" s="28"/>
      <c r="AM1253" s="28"/>
      <c r="AN1253" s="28"/>
      <c r="AO1253" s="28"/>
      <c r="AP1253" s="28"/>
      <c r="AQ1253" s="28"/>
      <c r="AR1253" s="28"/>
      <c r="AS1253" s="28"/>
      <c r="AT1253" s="28"/>
      <c r="AW1253" s="37">
        <v>47518</v>
      </c>
      <c r="AX1253">
        <v>47</v>
      </c>
      <c r="AY1253">
        <v>6</v>
      </c>
      <c r="AZ1253">
        <v>15</v>
      </c>
      <c r="BA1253">
        <v>5</v>
      </c>
    </row>
    <row r="1254" spans="15:53" hidden="1">
      <c r="O1254" s="28"/>
      <c r="P1254" s="28"/>
      <c r="Q1254" s="28"/>
      <c r="R1254" s="28"/>
      <c r="S1254" s="28"/>
      <c r="T1254" s="28"/>
      <c r="U1254" s="28"/>
      <c r="V1254" s="28"/>
      <c r="W1254" s="28"/>
      <c r="X1254" s="28"/>
      <c r="Y1254" s="28"/>
      <c r="Z1254" s="28"/>
      <c r="AA1254" s="28"/>
      <c r="AB1254" s="28"/>
      <c r="AC1254" s="28"/>
      <c r="AD1254" s="28"/>
      <c r="AE1254" s="28"/>
      <c r="AF1254" s="28"/>
      <c r="AG1254" s="28"/>
      <c r="AH1254" s="28"/>
      <c r="AI1254" s="28"/>
      <c r="AJ1254" s="28"/>
      <c r="AK1254" s="28"/>
      <c r="AL1254" s="28"/>
      <c r="AM1254" s="28"/>
      <c r="AN1254" s="28"/>
      <c r="AO1254" s="28"/>
      <c r="AP1254" s="28"/>
      <c r="AQ1254" s="28"/>
      <c r="AR1254" s="28"/>
      <c r="AS1254" s="28"/>
      <c r="AT1254" s="28"/>
      <c r="AW1254" s="37">
        <v>47547</v>
      </c>
      <c r="AX1254">
        <v>47</v>
      </c>
      <c r="AY1254">
        <v>6</v>
      </c>
      <c r="AZ1254">
        <v>16</v>
      </c>
      <c r="BA1254">
        <v>4</v>
      </c>
    </row>
    <row r="1255" spans="15:53" hidden="1">
      <c r="O1255" s="28"/>
      <c r="P1255" s="28"/>
      <c r="Q1255" s="28"/>
      <c r="R1255" s="28"/>
      <c r="S1255" s="28"/>
      <c r="T1255" s="28"/>
      <c r="U1255" s="28"/>
      <c r="V1255" s="28"/>
      <c r="W1255" s="28"/>
      <c r="X1255" s="28"/>
      <c r="Y1255" s="28"/>
      <c r="Z1255" s="28"/>
      <c r="AA1255" s="28"/>
      <c r="AB1255" s="28"/>
      <c r="AC1255" s="28"/>
      <c r="AD1255" s="28"/>
      <c r="AE1255" s="28"/>
      <c r="AF1255" s="28"/>
      <c r="AG1255" s="28"/>
      <c r="AH1255" s="28"/>
      <c r="AI1255" s="28"/>
      <c r="AJ1255" s="28"/>
      <c r="AK1255" s="28"/>
      <c r="AL1255" s="28"/>
      <c r="AM1255" s="28"/>
      <c r="AN1255" s="28"/>
      <c r="AO1255" s="28"/>
      <c r="AP1255" s="28"/>
      <c r="AQ1255" s="28"/>
      <c r="AR1255" s="28"/>
      <c r="AS1255" s="28"/>
      <c r="AT1255" s="28"/>
      <c r="AW1255" s="37">
        <v>47578</v>
      </c>
      <c r="AX1255">
        <v>47</v>
      </c>
      <c r="AY1255">
        <v>6</v>
      </c>
      <c r="AZ1255">
        <v>17</v>
      </c>
      <c r="BA1255">
        <v>3</v>
      </c>
    </row>
    <row r="1256" spans="15:53" hidden="1">
      <c r="O1256" s="28"/>
      <c r="P1256" s="28"/>
      <c r="Q1256" s="28"/>
      <c r="R1256" s="28"/>
      <c r="S1256" s="28"/>
      <c r="T1256" s="28"/>
      <c r="U1256" s="28"/>
      <c r="V1256" s="28"/>
      <c r="W1256" s="28"/>
      <c r="X1256" s="28"/>
      <c r="Y1256" s="28"/>
      <c r="Z1256" s="28"/>
      <c r="AA1256" s="28"/>
      <c r="AB1256" s="28"/>
      <c r="AC1256" s="28"/>
      <c r="AD1256" s="28"/>
      <c r="AE1256" s="28"/>
      <c r="AF1256" s="28"/>
      <c r="AG1256" s="28"/>
      <c r="AH1256" s="28"/>
      <c r="AI1256" s="28"/>
      <c r="AJ1256" s="28"/>
      <c r="AK1256" s="28"/>
      <c r="AL1256" s="28"/>
      <c r="AM1256" s="28"/>
      <c r="AN1256" s="28"/>
      <c r="AO1256" s="28"/>
      <c r="AP1256" s="28"/>
      <c r="AQ1256" s="28"/>
      <c r="AR1256" s="28"/>
      <c r="AS1256" s="28"/>
      <c r="AT1256" s="28"/>
      <c r="AW1256" s="37">
        <v>47608</v>
      </c>
      <c r="AX1256">
        <v>47</v>
      </c>
      <c r="AY1256">
        <v>6</v>
      </c>
      <c r="AZ1256">
        <v>18</v>
      </c>
      <c r="BA1256">
        <v>2</v>
      </c>
    </row>
    <row r="1257" spans="15:53" hidden="1">
      <c r="O1257" s="28"/>
      <c r="P1257" s="28"/>
      <c r="Q1257" s="28"/>
      <c r="R1257" s="28"/>
      <c r="S1257" s="28"/>
      <c r="T1257" s="28"/>
      <c r="U1257" s="28"/>
      <c r="V1257" s="28"/>
      <c r="W1257" s="28"/>
      <c r="X1257" s="28"/>
      <c r="Y1257" s="28"/>
      <c r="Z1257" s="28"/>
      <c r="AA1257" s="28"/>
      <c r="AB1257" s="28"/>
      <c r="AC1257" s="28"/>
      <c r="AD1257" s="28"/>
      <c r="AE1257" s="28"/>
      <c r="AF1257" s="28"/>
      <c r="AG1257" s="28"/>
      <c r="AH1257" s="28"/>
      <c r="AI1257" s="28"/>
      <c r="AJ1257" s="28"/>
      <c r="AK1257" s="28"/>
      <c r="AL1257" s="28"/>
      <c r="AM1257" s="28"/>
      <c r="AN1257" s="28"/>
      <c r="AO1257" s="28"/>
      <c r="AP1257" s="28"/>
      <c r="AQ1257" s="28"/>
      <c r="AR1257" s="28"/>
      <c r="AS1257" s="28"/>
      <c r="AT1257" s="28"/>
      <c r="AW1257" s="37">
        <v>47639</v>
      </c>
      <c r="AX1257">
        <v>47</v>
      </c>
      <c r="AY1257">
        <v>6</v>
      </c>
      <c r="AZ1257">
        <v>19</v>
      </c>
      <c r="BA1257">
        <v>1</v>
      </c>
    </row>
    <row r="1258" spans="15:53" hidden="1">
      <c r="O1258" s="28"/>
      <c r="P1258" s="28"/>
      <c r="Q1258" s="28"/>
      <c r="R1258" s="28"/>
      <c r="S1258" s="28"/>
      <c r="T1258" s="28"/>
      <c r="U1258" s="28"/>
      <c r="V1258" s="28"/>
      <c r="W1258" s="28"/>
      <c r="X1258" s="28"/>
      <c r="Y1258" s="28"/>
      <c r="Z1258" s="28"/>
      <c r="AA1258" s="28"/>
      <c r="AB1258" s="28"/>
      <c r="AC1258" s="28"/>
      <c r="AD1258" s="28"/>
      <c r="AE1258" s="28"/>
      <c r="AF1258" s="28"/>
      <c r="AG1258" s="28"/>
      <c r="AH1258" s="28"/>
      <c r="AI1258" s="28"/>
      <c r="AJ1258" s="28"/>
      <c r="AK1258" s="28"/>
      <c r="AL1258" s="28"/>
      <c r="AM1258" s="28"/>
      <c r="AN1258" s="28"/>
      <c r="AO1258" s="28"/>
      <c r="AP1258" s="28"/>
      <c r="AQ1258" s="28"/>
      <c r="AR1258" s="28"/>
      <c r="AS1258" s="28"/>
      <c r="AT1258" s="28"/>
      <c r="AW1258" s="37">
        <v>47671</v>
      </c>
      <c r="AX1258">
        <v>47</v>
      </c>
      <c r="AY1258">
        <v>6</v>
      </c>
      <c r="AZ1258">
        <v>20</v>
      </c>
      <c r="BA1258">
        <v>9</v>
      </c>
    </row>
    <row r="1259" spans="15:53" hidden="1">
      <c r="O1259" s="28"/>
      <c r="P1259" s="28"/>
      <c r="Q1259" s="28"/>
      <c r="R1259" s="28"/>
      <c r="S1259" s="28"/>
      <c r="T1259" s="28"/>
      <c r="U1259" s="28"/>
      <c r="V1259" s="28"/>
      <c r="W1259" s="28"/>
      <c r="X1259" s="28"/>
      <c r="Y1259" s="28"/>
      <c r="Z1259" s="28"/>
      <c r="AA1259" s="28"/>
      <c r="AB1259" s="28"/>
      <c r="AC1259" s="28"/>
      <c r="AD1259" s="28"/>
      <c r="AE1259" s="28"/>
      <c r="AF1259" s="28"/>
      <c r="AG1259" s="28"/>
      <c r="AH1259" s="28"/>
      <c r="AI1259" s="28"/>
      <c r="AJ1259" s="28"/>
      <c r="AK1259" s="28"/>
      <c r="AL1259" s="28"/>
      <c r="AM1259" s="28"/>
      <c r="AN1259" s="28"/>
      <c r="AO1259" s="28"/>
      <c r="AP1259" s="28"/>
      <c r="AQ1259" s="28"/>
      <c r="AR1259" s="28"/>
      <c r="AS1259" s="28"/>
      <c r="AT1259" s="28"/>
      <c r="AW1259" s="37">
        <v>47702</v>
      </c>
      <c r="AX1259">
        <v>47</v>
      </c>
      <c r="AY1259">
        <v>6</v>
      </c>
      <c r="AZ1259">
        <v>21</v>
      </c>
      <c r="BA1259">
        <v>8</v>
      </c>
    </row>
    <row r="1260" spans="15:53" hidden="1">
      <c r="O1260" s="28"/>
      <c r="P1260" s="28"/>
      <c r="Q1260" s="28"/>
      <c r="R1260" s="28"/>
      <c r="S1260" s="28"/>
      <c r="T1260" s="28"/>
      <c r="U1260" s="28"/>
      <c r="V1260" s="28"/>
      <c r="W1260" s="28"/>
      <c r="X1260" s="28"/>
      <c r="Y1260" s="28"/>
      <c r="Z1260" s="28"/>
      <c r="AA1260" s="28"/>
      <c r="AB1260" s="28"/>
      <c r="AC1260" s="28"/>
      <c r="AD1260" s="28"/>
      <c r="AE1260" s="28"/>
      <c r="AF1260" s="28"/>
      <c r="AG1260" s="28"/>
      <c r="AH1260" s="28"/>
      <c r="AI1260" s="28"/>
      <c r="AJ1260" s="28"/>
      <c r="AK1260" s="28"/>
      <c r="AL1260" s="28"/>
      <c r="AM1260" s="28"/>
      <c r="AN1260" s="28"/>
      <c r="AO1260" s="28"/>
      <c r="AP1260" s="28"/>
      <c r="AQ1260" s="28"/>
      <c r="AR1260" s="28"/>
      <c r="AS1260" s="28"/>
      <c r="AT1260" s="28"/>
      <c r="AW1260" s="37">
        <v>47733</v>
      </c>
      <c r="AX1260">
        <v>47</v>
      </c>
      <c r="AY1260">
        <v>6</v>
      </c>
      <c r="AZ1260">
        <v>22</v>
      </c>
      <c r="BA1260">
        <v>7</v>
      </c>
    </row>
    <row r="1261" spans="15:53" hidden="1">
      <c r="O1261" s="28"/>
      <c r="P1261" s="28"/>
      <c r="Q1261" s="28"/>
      <c r="R1261" s="28"/>
      <c r="S1261" s="28"/>
      <c r="T1261" s="28"/>
      <c r="U1261" s="28"/>
      <c r="V1261" s="28"/>
      <c r="W1261" s="28"/>
      <c r="X1261" s="28"/>
      <c r="Y1261" s="28"/>
      <c r="Z1261" s="28"/>
      <c r="AA1261" s="28"/>
      <c r="AB1261" s="28"/>
      <c r="AC1261" s="28"/>
      <c r="AD1261" s="28"/>
      <c r="AE1261" s="28"/>
      <c r="AF1261" s="28"/>
      <c r="AG1261" s="28"/>
      <c r="AH1261" s="28"/>
      <c r="AI1261" s="28"/>
      <c r="AJ1261" s="28"/>
      <c r="AK1261" s="28"/>
      <c r="AL1261" s="28"/>
      <c r="AM1261" s="28"/>
      <c r="AN1261" s="28"/>
      <c r="AO1261" s="28"/>
      <c r="AP1261" s="28"/>
      <c r="AQ1261" s="28"/>
      <c r="AR1261" s="28"/>
      <c r="AS1261" s="28"/>
      <c r="AT1261" s="28"/>
      <c r="AW1261" s="37">
        <v>47764</v>
      </c>
      <c r="AX1261">
        <v>47</v>
      </c>
      <c r="AY1261">
        <v>6</v>
      </c>
      <c r="AZ1261">
        <v>23</v>
      </c>
      <c r="BA1261">
        <v>6</v>
      </c>
    </row>
    <row r="1262" spans="15:53" hidden="1">
      <c r="O1262" s="28"/>
      <c r="P1262" s="28"/>
      <c r="Q1262" s="28"/>
      <c r="R1262" s="28"/>
      <c r="S1262" s="28"/>
      <c r="T1262" s="28"/>
      <c r="U1262" s="28"/>
      <c r="V1262" s="28"/>
      <c r="W1262" s="28"/>
      <c r="X1262" s="28"/>
      <c r="Y1262" s="28"/>
      <c r="Z1262" s="28"/>
      <c r="AA1262" s="28"/>
      <c r="AB1262" s="28"/>
      <c r="AC1262" s="28"/>
      <c r="AD1262" s="28"/>
      <c r="AE1262" s="28"/>
      <c r="AF1262" s="28"/>
      <c r="AG1262" s="28"/>
      <c r="AH1262" s="28"/>
      <c r="AI1262" s="28"/>
      <c r="AJ1262" s="28"/>
      <c r="AK1262" s="28"/>
      <c r="AL1262" s="28"/>
      <c r="AM1262" s="28"/>
      <c r="AN1262" s="28"/>
      <c r="AO1262" s="28"/>
      <c r="AP1262" s="28"/>
      <c r="AQ1262" s="28"/>
      <c r="AR1262" s="28"/>
      <c r="AS1262" s="28"/>
      <c r="AT1262" s="28"/>
      <c r="AW1262" s="37">
        <v>47794</v>
      </c>
      <c r="AX1262">
        <v>47</v>
      </c>
      <c r="AY1262">
        <v>6</v>
      </c>
      <c r="AZ1262">
        <v>24</v>
      </c>
      <c r="BA1262">
        <v>5</v>
      </c>
    </row>
    <row r="1263" spans="15:53" hidden="1">
      <c r="O1263" s="28"/>
      <c r="P1263" s="28"/>
      <c r="Q1263" s="28"/>
      <c r="R1263" s="28"/>
      <c r="S1263" s="28"/>
      <c r="T1263" s="28"/>
      <c r="U1263" s="28"/>
      <c r="V1263" s="28"/>
      <c r="W1263" s="28"/>
      <c r="X1263" s="28"/>
      <c r="Y1263" s="28"/>
      <c r="Z1263" s="28"/>
      <c r="AA1263" s="28"/>
      <c r="AB1263" s="28"/>
      <c r="AC1263" s="28"/>
      <c r="AD1263" s="28"/>
      <c r="AE1263" s="28"/>
      <c r="AF1263" s="28"/>
      <c r="AG1263" s="28"/>
      <c r="AH1263" s="28"/>
      <c r="AI1263" s="28"/>
      <c r="AJ1263" s="28"/>
      <c r="AK1263" s="28"/>
      <c r="AL1263" s="28"/>
      <c r="AM1263" s="28"/>
      <c r="AN1263" s="28"/>
      <c r="AO1263" s="28"/>
      <c r="AP1263" s="28"/>
      <c r="AQ1263" s="28"/>
      <c r="AR1263" s="28"/>
      <c r="AS1263" s="28"/>
      <c r="AT1263" s="28"/>
      <c r="AW1263" s="37">
        <v>47824</v>
      </c>
      <c r="AX1263">
        <v>47</v>
      </c>
      <c r="AY1263">
        <v>6</v>
      </c>
      <c r="AZ1263">
        <v>25</v>
      </c>
      <c r="BA1263">
        <v>4</v>
      </c>
    </row>
    <row r="1264" spans="15:53" hidden="1">
      <c r="O1264" s="28"/>
      <c r="P1264" s="28"/>
      <c r="Q1264" s="28"/>
      <c r="R1264" s="28"/>
      <c r="S1264" s="28"/>
      <c r="T1264" s="28"/>
      <c r="U1264" s="28"/>
      <c r="V1264" s="28"/>
      <c r="W1264" s="28"/>
      <c r="X1264" s="28"/>
      <c r="Y1264" s="28"/>
      <c r="Z1264" s="28"/>
      <c r="AA1264" s="28"/>
      <c r="AB1264" s="28"/>
      <c r="AC1264" s="28"/>
      <c r="AD1264" s="28"/>
      <c r="AE1264" s="28"/>
      <c r="AF1264" s="28"/>
      <c r="AG1264" s="28"/>
      <c r="AH1264" s="28"/>
      <c r="AI1264" s="28"/>
      <c r="AJ1264" s="28"/>
      <c r="AK1264" s="28"/>
      <c r="AL1264" s="28"/>
      <c r="AM1264" s="28"/>
      <c r="AN1264" s="28"/>
      <c r="AO1264" s="28"/>
      <c r="AP1264" s="28"/>
      <c r="AQ1264" s="28"/>
      <c r="AR1264" s="28"/>
      <c r="AS1264" s="28"/>
      <c r="AT1264" s="28"/>
      <c r="AW1264" s="37">
        <v>47853</v>
      </c>
      <c r="AX1264">
        <v>0</v>
      </c>
      <c r="AY1264">
        <v>0</v>
      </c>
      <c r="AZ1264">
        <v>0</v>
      </c>
      <c r="BA1264">
        <v>0</v>
      </c>
    </row>
  </sheetData>
  <sheetProtection password="CC27" sheet="1"/>
  <mergeCells count="10">
    <mergeCell ref="B23:B25"/>
    <mergeCell ref="H5:K5"/>
    <mergeCell ref="C15:C17"/>
    <mergeCell ref="B28:B34"/>
    <mergeCell ref="J2:K2"/>
    <mergeCell ref="F15:F17"/>
    <mergeCell ref="C23:C24"/>
    <mergeCell ref="F23:F24"/>
    <mergeCell ref="C27:D38"/>
    <mergeCell ref="E27:F38"/>
  </mergeCells>
  <phoneticPr fontId="15"/>
  <conditionalFormatting sqref="D23">
    <cfRule type="cellIs" dxfId="26" priority="1" stopIfTrue="1" operator="equal">
      <formula>"目標指向型"</formula>
    </cfRule>
    <cfRule type="cellIs" dxfId="25" priority="2" stopIfTrue="1" operator="equal">
      <formula>"状況対応型"</formula>
    </cfRule>
  </conditionalFormatting>
  <conditionalFormatting sqref="D24">
    <cfRule type="cellIs" dxfId="24" priority="3" stopIfTrue="1" operator="equal">
      <formula>"自分軸"</formula>
    </cfRule>
    <cfRule type="cellIs" dxfId="23" priority="4" stopIfTrue="1" operator="equal">
      <formula>"相手軸"</formula>
    </cfRule>
  </conditionalFormatting>
  <conditionalFormatting sqref="D25">
    <cfRule type="cellIs" dxfId="22" priority="5" stopIfTrue="1" operator="equal">
      <formula>"太陽"</formula>
    </cfRule>
    <cfRule type="cellIs" dxfId="21" priority="6" stopIfTrue="1" operator="equal">
      <formula>"地球"</formula>
    </cfRule>
    <cfRule type="cellIs" dxfId="20" priority="7" stopIfTrue="1" operator="equal">
      <formula>"新月"</formula>
    </cfRule>
  </conditionalFormatting>
  <conditionalFormatting sqref="I7">
    <cfRule type="expression" dxfId="19" priority="8" stopIfTrue="1">
      <formula>OR($S$13=$T$29)</formula>
    </cfRule>
  </conditionalFormatting>
  <conditionalFormatting sqref="H16">
    <cfRule type="expression" dxfId="18" priority="9" stopIfTrue="1">
      <formula>AND($S$13=1,$T$29=2)</formula>
    </cfRule>
    <cfRule type="expression" dxfId="17" priority="10" stopIfTrue="1">
      <formula>AND(S13=2,T29=1)</formula>
    </cfRule>
  </conditionalFormatting>
  <conditionalFormatting sqref="H17">
    <cfRule type="expression" dxfId="16" priority="11" stopIfTrue="1">
      <formula>AND($S$13=12,$T$29=3)</formula>
    </cfRule>
    <cfRule type="expression" dxfId="15" priority="12" stopIfTrue="1">
      <formula>AND($S$13=3,$T$29=12)</formula>
    </cfRule>
  </conditionalFormatting>
  <conditionalFormatting sqref="H18">
    <cfRule type="expression" dxfId="14" priority="13" stopIfTrue="1">
      <formula>AND($S$13=11,$T$29=4)</formula>
    </cfRule>
    <cfRule type="expression" dxfId="13" priority="14" stopIfTrue="1">
      <formula>AND($S$13=4,$T$29=11)</formula>
    </cfRule>
  </conditionalFormatting>
  <conditionalFormatting sqref="I17">
    <cfRule type="expression" dxfId="12" priority="15" stopIfTrue="1">
      <formula>AND(S13=9,T29=6)</formula>
    </cfRule>
    <cfRule type="expression" dxfId="11" priority="16" stopIfTrue="1">
      <formula>AND(S13=6,T29=9)</formula>
    </cfRule>
  </conditionalFormatting>
  <conditionalFormatting sqref="I18">
    <cfRule type="expression" dxfId="10" priority="17" stopIfTrue="1">
      <formula>AND(S13=8,T29=7)</formula>
    </cfRule>
    <cfRule type="expression" dxfId="9" priority="18" stopIfTrue="1">
      <formula>AND(S13=7,T29=8)</formula>
    </cfRule>
  </conditionalFormatting>
  <conditionalFormatting sqref="I16">
    <cfRule type="expression" dxfId="8" priority="19" stopIfTrue="1">
      <formula>AND(S13=10,T29=5)</formula>
    </cfRule>
    <cfRule type="expression" dxfId="7" priority="20" stopIfTrue="1">
      <formula>AND(S13=5,T29=10)</formula>
    </cfRule>
  </conditionalFormatting>
  <hyperlinks>
    <hyperlink ref="B49" r:id="rId1"/>
  </hyperlinks>
  <pageMargins left="0.51181102362204722" right="0.51181102362204722" top="0.19" bottom="0.22" header="0.15" footer="0.2"/>
  <pageSetup scale="95" orientation="portrait" horizontalDpi="4294967293" verticalDpi="4294967293"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16"/>
  <sheetViews>
    <sheetView showRowColHeaders="0" workbookViewId="0">
      <selection activeCell="C48" sqref="C48"/>
    </sheetView>
  </sheetViews>
  <sheetFormatPr defaultColWidth="0" defaultRowHeight="14.25"/>
  <cols>
    <col min="1" max="1" width="3" customWidth="1"/>
    <col min="2" max="2" width="13.25" customWidth="1"/>
    <col min="3" max="3" width="55.5" customWidth="1"/>
    <col min="4" max="4" width="3.125" customWidth="1"/>
  </cols>
  <sheetData>
    <row r="1" spans="2:3" ht="9.75" customHeight="1"/>
    <row r="2" spans="2:3">
      <c r="C2" t="s">
        <v>571</v>
      </c>
    </row>
    <row r="3" spans="2:3" ht="9" customHeight="1"/>
    <row r="4" spans="2:3" ht="29.25" customHeight="1">
      <c r="B4" t="s">
        <v>503</v>
      </c>
      <c r="C4" s="71" t="s">
        <v>572</v>
      </c>
    </row>
    <row r="5" spans="2:3" ht="117.75" customHeight="1">
      <c r="C5" t="s">
        <v>574</v>
      </c>
    </row>
    <row r="6" spans="2:3" ht="36" customHeight="1">
      <c r="B6" s="229" t="s">
        <v>573</v>
      </c>
      <c r="C6" s="229"/>
    </row>
    <row r="7" spans="2:3" ht="77.25" customHeight="1">
      <c r="C7" s="73" t="s">
        <v>575</v>
      </c>
    </row>
    <row r="8" spans="2:3" ht="121.5" customHeight="1">
      <c r="C8" s="73" t="s">
        <v>576</v>
      </c>
    </row>
    <row r="9" spans="2:3" ht="105.75" customHeight="1">
      <c r="C9" s="73" t="s">
        <v>577</v>
      </c>
    </row>
    <row r="10" spans="2:3" ht="99.75" customHeight="1">
      <c r="C10" s="73" t="s">
        <v>578</v>
      </c>
    </row>
    <row r="12" spans="2:3">
      <c r="B12" t="s">
        <v>579</v>
      </c>
    </row>
    <row r="13" spans="2:3">
      <c r="B13" t="s">
        <v>580</v>
      </c>
    </row>
    <row r="14" spans="2:3" ht="30" customHeight="1">
      <c r="B14" s="229" t="s">
        <v>581</v>
      </c>
      <c r="C14" s="229"/>
    </row>
    <row r="16" spans="2:3">
      <c r="B16" t="s">
        <v>582</v>
      </c>
    </row>
  </sheetData>
  <sheetProtection password="CC27" sheet="1"/>
  <mergeCells count="2">
    <mergeCell ref="B6:C6"/>
    <mergeCell ref="B14:C14"/>
  </mergeCells>
  <phoneticPr fontId="15"/>
  <pageMargins left="0.75" right="0.75" top="1" bottom="1" header="0.51200000000000001" footer="0.51200000000000001"/>
  <pageSetup paperSize="9" orientation="portrait" horizontalDpi="4294967293" verticalDpi="0" r:id="rId1"/>
  <headerFooter alignWithMargins="0"/>
  <drawing r:id="rId2"/>
  <legacyDrawing r:id="rId3"/>
  <oleObjects>
    <mc:AlternateContent xmlns:mc="http://schemas.openxmlformats.org/markup-compatibility/2006">
      <mc:Choice Requires="x14">
        <oleObject progId="Word.Picture.8" shapeId="11265" r:id="rId4">
          <objectPr defaultSize="0" r:id="rId5">
            <anchor moveWithCells="1">
              <from>
                <xdr:col>1</xdr:col>
                <xdr:colOff>0</xdr:colOff>
                <xdr:row>4</xdr:row>
                <xdr:rowOff>190500</xdr:rowOff>
              </from>
              <to>
                <xdr:col>1</xdr:col>
                <xdr:colOff>981075</xdr:colOff>
                <xdr:row>4</xdr:row>
                <xdr:rowOff>1181100</xdr:rowOff>
              </to>
            </anchor>
          </objectPr>
        </oleObject>
      </mc:Choice>
      <mc:Fallback>
        <oleObject progId="Word.Picture.8" shapeId="11265" r:id="rId4"/>
      </mc:Fallback>
    </mc:AlternateContent>
    <mc:AlternateContent xmlns:mc="http://schemas.openxmlformats.org/markup-compatibility/2006">
      <mc:Choice Requires="x14">
        <oleObject progId="Word.Document.8" shapeId="11266" r:id="rId6">
          <objectPr defaultSize="0" r:id="rId7">
            <anchor moveWithCells="1">
              <from>
                <xdr:col>2</xdr:col>
                <xdr:colOff>209550</xdr:colOff>
                <xdr:row>4</xdr:row>
                <xdr:rowOff>66675</xdr:rowOff>
              </from>
              <to>
                <xdr:col>2</xdr:col>
                <xdr:colOff>1209675</xdr:colOff>
                <xdr:row>4</xdr:row>
                <xdr:rowOff>1276350</xdr:rowOff>
              </to>
            </anchor>
          </objectPr>
        </oleObject>
      </mc:Choice>
      <mc:Fallback>
        <oleObject progId="Word.Document.8" shapeId="11266" r:id="rId6"/>
      </mc:Fallback>
    </mc:AlternateContent>
    <mc:AlternateContent xmlns:mc="http://schemas.openxmlformats.org/markup-compatibility/2006">
      <mc:Choice Requires="x14">
        <oleObject progId="Word.Document.8" shapeId="11267" r:id="rId8">
          <objectPr defaultSize="0" r:id="rId9">
            <anchor moveWithCells="1">
              <from>
                <xdr:col>1</xdr:col>
                <xdr:colOff>0</xdr:colOff>
                <xdr:row>6</xdr:row>
                <xdr:rowOff>0</xdr:rowOff>
              </from>
              <to>
                <xdr:col>1</xdr:col>
                <xdr:colOff>1000125</xdr:colOff>
                <xdr:row>7</xdr:row>
                <xdr:rowOff>228600</xdr:rowOff>
              </to>
            </anchor>
          </objectPr>
        </oleObject>
      </mc:Choice>
      <mc:Fallback>
        <oleObject progId="Word.Document.8" shapeId="11267" r:id="rId8"/>
      </mc:Fallback>
    </mc:AlternateContent>
    <mc:AlternateContent xmlns:mc="http://schemas.openxmlformats.org/markup-compatibility/2006">
      <mc:Choice Requires="x14">
        <oleObject progId="Word.Document.8" shapeId="11268" r:id="rId10">
          <objectPr defaultSize="0" r:id="rId11">
            <anchor moveWithCells="1">
              <from>
                <xdr:col>1</xdr:col>
                <xdr:colOff>9525</xdr:colOff>
                <xdr:row>7</xdr:row>
                <xdr:rowOff>323850</xdr:rowOff>
              </from>
              <to>
                <xdr:col>2</xdr:col>
                <xdr:colOff>0</xdr:colOff>
                <xdr:row>7</xdr:row>
                <xdr:rowOff>1533525</xdr:rowOff>
              </to>
            </anchor>
          </objectPr>
        </oleObject>
      </mc:Choice>
      <mc:Fallback>
        <oleObject progId="Word.Document.8" shapeId="11268" r:id="rId10"/>
      </mc:Fallback>
    </mc:AlternateContent>
    <mc:AlternateContent xmlns:mc="http://schemas.openxmlformats.org/markup-compatibility/2006">
      <mc:Choice Requires="x14">
        <oleObject progId="Word.Document.8" shapeId="11269" r:id="rId12">
          <objectPr defaultSize="0" r:id="rId13">
            <anchor moveWithCells="1">
              <from>
                <xdr:col>1</xdr:col>
                <xdr:colOff>0</xdr:colOff>
                <xdr:row>8</xdr:row>
                <xdr:rowOff>142875</xdr:rowOff>
              </from>
              <to>
                <xdr:col>1</xdr:col>
                <xdr:colOff>1000125</xdr:colOff>
                <xdr:row>9</xdr:row>
                <xdr:rowOff>9525</xdr:rowOff>
              </to>
            </anchor>
          </objectPr>
        </oleObject>
      </mc:Choice>
      <mc:Fallback>
        <oleObject progId="Word.Document.8" shapeId="11269" r:id="rId12"/>
      </mc:Fallback>
    </mc:AlternateContent>
    <mc:AlternateContent xmlns:mc="http://schemas.openxmlformats.org/markup-compatibility/2006">
      <mc:Choice Requires="x14">
        <oleObject progId="Word.Document.8" shapeId="11270" r:id="rId14">
          <objectPr defaultSize="0" r:id="rId15">
            <anchor moveWithCells="1">
              <from>
                <xdr:col>1</xdr:col>
                <xdr:colOff>28575</xdr:colOff>
                <xdr:row>9</xdr:row>
                <xdr:rowOff>95250</xdr:rowOff>
              </from>
              <to>
                <xdr:col>2</xdr:col>
                <xdr:colOff>19050</xdr:colOff>
                <xdr:row>10</xdr:row>
                <xdr:rowOff>38100</xdr:rowOff>
              </to>
            </anchor>
          </objectPr>
        </oleObject>
      </mc:Choice>
      <mc:Fallback>
        <oleObject progId="Word.Document.8" shapeId="11270" r:id="rId1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19"/>
  <sheetViews>
    <sheetView showRowColHeaders="0" workbookViewId="0">
      <selection activeCell="C2" sqref="C2"/>
    </sheetView>
  </sheetViews>
  <sheetFormatPr defaultColWidth="0" defaultRowHeight="14.25"/>
  <cols>
    <col min="1" max="1" width="3.25" customWidth="1"/>
    <col min="2" max="2" width="13.5" customWidth="1"/>
    <col min="3" max="3" width="54.375" customWidth="1"/>
    <col min="4" max="4" width="3.25" customWidth="1"/>
  </cols>
  <sheetData>
    <row r="2" spans="2:3">
      <c r="C2" t="s">
        <v>583</v>
      </c>
    </row>
    <row r="4" spans="2:3">
      <c r="B4" t="s">
        <v>503</v>
      </c>
      <c r="C4" t="s">
        <v>584</v>
      </c>
    </row>
    <row r="6" spans="2:3" ht="80.25" customHeight="1">
      <c r="C6" s="73" t="s">
        <v>585</v>
      </c>
    </row>
    <row r="7" spans="2:3" ht="92.25" customHeight="1">
      <c r="C7" s="73" t="s">
        <v>586</v>
      </c>
    </row>
    <row r="8" spans="2:3" ht="96" customHeight="1">
      <c r="C8" s="73" t="s">
        <v>587</v>
      </c>
    </row>
    <row r="9" spans="2:3" ht="98.25" customHeight="1">
      <c r="C9" s="73" t="s">
        <v>588</v>
      </c>
    </row>
    <row r="10" spans="2:3" ht="87" customHeight="1">
      <c r="C10" s="73" t="s">
        <v>937</v>
      </c>
    </row>
    <row r="13" spans="2:3">
      <c r="B13" t="s">
        <v>589</v>
      </c>
    </row>
    <row r="14" spans="2:3" ht="29.25" customHeight="1">
      <c r="B14" s="229" t="s">
        <v>590</v>
      </c>
      <c r="C14" s="229"/>
    </row>
    <row r="15" spans="2:3">
      <c r="B15" t="s">
        <v>591</v>
      </c>
    </row>
    <row r="17" spans="2:2">
      <c r="B17" t="s">
        <v>592</v>
      </c>
    </row>
    <row r="18" spans="2:2" ht="7.5" customHeight="1"/>
    <row r="19" spans="2:2">
      <c r="B19" t="s">
        <v>593</v>
      </c>
    </row>
  </sheetData>
  <sheetProtection password="CC27" sheet="1"/>
  <mergeCells count="1">
    <mergeCell ref="B14:C14"/>
  </mergeCells>
  <phoneticPr fontId="15"/>
  <pageMargins left="0.75" right="0.75" top="1" bottom="1" header="0.51200000000000001" footer="0.51200000000000001"/>
  <pageSetup paperSize="9" orientation="portrait" horizontalDpi="4294967293" verticalDpi="0" r:id="rId1"/>
  <headerFooter alignWithMargins="0"/>
  <drawing r:id="rId2"/>
  <legacyDrawing r:id="rId3"/>
  <oleObjects>
    <mc:AlternateContent xmlns:mc="http://schemas.openxmlformats.org/markup-compatibility/2006">
      <mc:Choice Requires="x14">
        <oleObject progId="Word.Document.8" shapeId="12289" r:id="rId4">
          <objectPr defaultSize="0" r:id="rId5">
            <anchor moveWithCells="1">
              <from>
                <xdr:col>1</xdr:col>
                <xdr:colOff>0</xdr:colOff>
                <xdr:row>5</xdr:row>
                <xdr:rowOff>0</xdr:rowOff>
              </from>
              <to>
                <xdr:col>1</xdr:col>
                <xdr:colOff>990600</xdr:colOff>
                <xdr:row>5</xdr:row>
                <xdr:rowOff>1000125</xdr:rowOff>
              </to>
            </anchor>
          </objectPr>
        </oleObject>
      </mc:Choice>
      <mc:Fallback>
        <oleObject progId="Word.Document.8" shapeId="12289" r:id="rId4"/>
      </mc:Fallback>
    </mc:AlternateContent>
    <mc:AlternateContent xmlns:mc="http://schemas.openxmlformats.org/markup-compatibility/2006">
      <mc:Choice Requires="x14">
        <oleObject progId="Word.Document.8" shapeId="12290" r:id="rId6">
          <objectPr defaultSize="0" r:id="rId7">
            <anchor moveWithCells="1">
              <from>
                <xdr:col>1</xdr:col>
                <xdr:colOff>0</xdr:colOff>
                <xdr:row>6</xdr:row>
                <xdr:rowOff>0</xdr:rowOff>
              </from>
              <to>
                <xdr:col>1</xdr:col>
                <xdr:colOff>1000125</xdr:colOff>
                <xdr:row>7</xdr:row>
                <xdr:rowOff>38100</xdr:rowOff>
              </to>
            </anchor>
          </objectPr>
        </oleObject>
      </mc:Choice>
      <mc:Fallback>
        <oleObject progId="Word.Document.8" shapeId="12290" r:id="rId6"/>
      </mc:Fallback>
    </mc:AlternateContent>
    <mc:AlternateContent xmlns:mc="http://schemas.openxmlformats.org/markup-compatibility/2006">
      <mc:Choice Requires="x14">
        <oleObject progId="Word.Document.8" shapeId="12291" r:id="rId8">
          <objectPr defaultSize="0" r:id="rId9">
            <anchor moveWithCells="1">
              <from>
                <xdr:col>1</xdr:col>
                <xdr:colOff>0</xdr:colOff>
                <xdr:row>7</xdr:row>
                <xdr:rowOff>0</xdr:rowOff>
              </from>
              <to>
                <xdr:col>1</xdr:col>
                <xdr:colOff>1000125</xdr:colOff>
                <xdr:row>7</xdr:row>
                <xdr:rowOff>1209675</xdr:rowOff>
              </to>
            </anchor>
          </objectPr>
        </oleObject>
      </mc:Choice>
      <mc:Fallback>
        <oleObject progId="Word.Document.8" shapeId="12291" r:id="rId8"/>
      </mc:Fallback>
    </mc:AlternateContent>
    <mc:AlternateContent xmlns:mc="http://schemas.openxmlformats.org/markup-compatibility/2006">
      <mc:Choice Requires="x14">
        <oleObject progId="Word.Document.8" shapeId="12292" r:id="rId10">
          <objectPr defaultSize="0" r:id="rId11">
            <anchor moveWithCells="1">
              <from>
                <xdr:col>1</xdr:col>
                <xdr:colOff>0</xdr:colOff>
                <xdr:row>8</xdr:row>
                <xdr:rowOff>0</xdr:rowOff>
              </from>
              <to>
                <xdr:col>1</xdr:col>
                <xdr:colOff>1000125</xdr:colOff>
                <xdr:row>8</xdr:row>
                <xdr:rowOff>1209675</xdr:rowOff>
              </to>
            </anchor>
          </objectPr>
        </oleObject>
      </mc:Choice>
      <mc:Fallback>
        <oleObject progId="Word.Document.8" shapeId="12292" r:id="rId10"/>
      </mc:Fallback>
    </mc:AlternateContent>
    <mc:AlternateContent xmlns:mc="http://schemas.openxmlformats.org/markup-compatibility/2006">
      <mc:Choice Requires="x14">
        <oleObject progId="Word.Document.8" shapeId="12293" r:id="rId12">
          <objectPr defaultSize="0" r:id="rId13">
            <anchor moveWithCells="1">
              <from>
                <xdr:col>1</xdr:col>
                <xdr:colOff>0</xdr:colOff>
                <xdr:row>9</xdr:row>
                <xdr:rowOff>0</xdr:rowOff>
              </from>
              <to>
                <xdr:col>1</xdr:col>
                <xdr:colOff>1000125</xdr:colOff>
                <xdr:row>10</xdr:row>
                <xdr:rowOff>104775</xdr:rowOff>
              </to>
            </anchor>
          </objectPr>
        </oleObject>
      </mc:Choice>
      <mc:Fallback>
        <oleObject progId="Word.Document.8" shapeId="12293" r:id="rId12"/>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2"/>
  <sheetViews>
    <sheetView showRowColHeaders="0" defaultGridColor="0" colorId="22" zoomScale="75" workbookViewId="0">
      <selection activeCell="L12" sqref="L12"/>
    </sheetView>
  </sheetViews>
  <sheetFormatPr defaultRowHeight="14.25"/>
  <cols>
    <col min="1" max="1" width="2" customWidth="1"/>
    <col min="2" max="2" width="4.75" customWidth="1"/>
    <col min="3" max="4" width="1.75" style="65" customWidth="1"/>
    <col min="5" max="5" width="5" customWidth="1"/>
    <col min="6" max="6" width="9.75" customWidth="1"/>
    <col min="7" max="7" width="6.375" hidden="1" customWidth="1"/>
    <col min="8" max="8" width="7" hidden="1" customWidth="1"/>
    <col min="9" max="9" width="5.875" hidden="1" customWidth="1"/>
    <col min="10" max="10" width="7.625" customWidth="1"/>
    <col min="11" max="11" width="14.5" customWidth="1"/>
    <col min="12" max="12" width="59.25" customWidth="1"/>
    <col min="13" max="13" width="6.375" style="70" customWidth="1"/>
    <col min="14" max="14" width="17.25" style="68" customWidth="1"/>
  </cols>
  <sheetData>
    <row r="2" spans="2:16">
      <c r="B2" t="s">
        <v>455</v>
      </c>
      <c r="C2" s="65" t="s">
        <v>456</v>
      </c>
      <c r="D2" s="65" t="s">
        <v>457</v>
      </c>
      <c r="E2" t="s">
        <v>458</v>
      </c>
      <c r="F2" t="s">
        <v>459</v>
      </c>
      <c r="G2" t="s">
        <v>460</v>
      </c>
      <c r="H2" t="s">
        <v>461</v>
      </c>
      <c r="J2" t="s">
        <v>462</v>
      </c>
      <c r="M2" s="70">
        <v>12</v>
      </c>
      <c r="N2" s="68" t="s">
        <v>463</v>
      </c>
    </row>
    <row r="3" spans="2:16">
      <c r="B3">
        <v>1</v>
      </c>
      <c r="C3" s="65" t="s">
        <v>395</v>
      </c>
      <c r="D3" s="65" t="s">
        <v>396</v>
      </c>
      <c r="E3" s="41" t="s">
        <v>121</v>
      </c>
      <c r="F3" s="41" t="s">
        <v>122</v>
      </c>
      <c r="G3" s="41" t="s">
        <v>123</v>
      </c>
      <c r="H3" s="41" t="s">
        <v>124</v>
      </c>
      <c r="I3" s="41" t="s">
        <v>125</v>
      </c>
      <c r="J3" s="41" t="s">
        <v>126</v>
      </c>
      <c r="K3" s="41" t="s">
        <v>127</v>
      </c>
      <c r="L3" s="41" t="s">
        <v>597</v>
      </c>
      <c r="M3" s="69" t="s">
        <v>338</v>
      </c>
      <c r="N3" s="66" t="s">
        <v>399</v>
      </c>
      <c r="P3" t="str">
        <f>B3&amp;E3&amp;M3</f>
        <v>1甲子沐浴</v>
      </c>
    </row>
    <row r="4" spans="2:16">
      <c r="B4">
        <v>2</v>
      </c>
      <c r="C4" s="65" t="s">
        <v>397</v>
      </c>
      <c r="D4" s="65" t="s">
        <v>398</v>
      </c>
      <c r="E4" s="41" t="s">
        <v>129</v>
      </c>
      <c r="F4" s="41" t="s">
        <v>130</v>
      </c>
      <c r="G4" s="41" t="s">
        <v>131</v>
      </c>
      <c r="H4" s="41" t="s">
        <v>132</v>
      </c>
      <c r="I4" s="41" t="s">
        <v>133</v>
      </c>
      <c r="J4" s="41" t="s">
        <v>126</v>
      </c>
      <c r="K4" s="41" t="s">
        <v>127</v>
      </c>
      <c r="L4" s="41" t="s">
        <v>128</v>
      </c>
      <c r="M4" s="69" t="s">
        <v>355</v>
      </c>
      <c r="N4" s="67" t="s">
        <v>400</v>
      </c>
      <c r="P4" t="str">
        <f t="shared" ref="P4:P62" si="0">B4&amp;E4&amp;M4</f>
        <v>2乙丑衰</v>
      </c>
    </row>
    <row r="5" spans="2:16">
      <c r="B5">
        <v>3</v>
      </c>
      <c r="C5" s="65" t="s">
        <v>101</v>
      </c>
      <c r="D5" s="65" t="s">
        <v>111</v>
      </c>
      <c r="E5" s="41" t="s">
        <v>134</v>
      </c>
      <c r="F5" s="41" t="s">
        <v>135</v>
      </c>
      <c r="G5" s="41" t="s">
        <v>136</v>
      </c>
      <c r="H5" s="41" t="s">
        <v>137</v>
      </c>
      <c r="I5" s="41" t="s">
        <v>138</v>
      </c>
      <c r="J5" s="41" t="s">
        <v>139</v>
      </c>
      <c r="K5" s="41" t="s">
        <v>140</v>
      </c>
      <c r="L5" s="41" t="s">
        <v>598</v>
      </c>
      <c r="M5" s="69" t="s">
        <v>332</v>
      </c>
      <c r="N5" s="67" t="s">
        <v>401</v>
      </c>
      <c r="P5" t="str">
        <f t="shared" si="0"/>
        <v>3丙寅長生</v>
      </c>
    </row>
    <row r="6" spans="2:16">
      <c r="B6">
        <v>4</v>
      </c>
      <c r="C6" s="65" t="s">
        <v>102</v>
      </c>
      <c r="D6" s="65" t="s">
        <v>112</v>
      </c>
      <c r="E6" s="41" t="s">
        <v>142</v>
      </c>
      <c r="F6" s="41" t="s">
        <v>143</v>
      </c>
      <c r="G6" s="41" t="s">
        <v>136</v>
      </c>
      <c r="H6" s="41" t="s">
        <v>137</v>
      </c>
      <c r="I6" s="41" t="s">
        <v>138</v>
      </c>
      <c r="J6" s="41" t="s">
        <v>139</v>
      </c>
      <c r="K6" s="41" t="s">
        <v>140</v>
      </c>
      <c r="L6" s="41" t="s">
        <v>141</v>
      </c>
      <c r="M6" s="69" t="s">
        <v>360</v>
      </c>
      <c r="N6" s="67" t="s">
        <v>402</v>
      </c>
      <c r="P6" t="str">
        <f t="shared" si="0"/>
        <v>4丁卯病</v>
      </c>
    </row>
    <row r="7" spans="2:16">
      <c r="B7">
        <v>5</v>
      </c>
      <c r="C7" s="65" t="s">
        <v>103</v>
      </c>
      <c r="D7" s="65" t="s">
        <v>113</v>
      </c>
      <c r="E7" s="41" t="s">
        <v>144</v>
      </c>
      <c r="F7" s="41" t="s">
        <v>145</v>
      </c>
      <c r="G7" s="41" t="s">
        <v>146</v>
      </c>
      <c r="H7" s="41" t="s">
        <v>147</v>
      </c>
      <c r="I7" s="41" t="s">
        <v>148</v>
      </c>
      <c r="J7" s="41" t="s">
        <v>149</v>
      </c>
      <c r="K7" s="41" t="s">
        <v>150</v>
      </c>
      <c r="L7" s="41" t="s">
        <v>599</v>
      </c>
      <c r="M7" s="69" t="s">
        <v>342</v>
      </c>
      <c r="N7" s="67" t="s">
        <v>403</v>
      </c>
      <c r="P7" t="str">
        <f t="shared" si="0"/>
        <v>5戊辰冠帯</v>
      </c>
    </row>
    <row r="8" spans="2:16">
      <c r="B8">
        <v>6</v>
      </c>
      <c r="C8" s="65" t="s">
        <v>104</v>
      </c>
      <c r="D8" s="65" t="s">
        <v>114</v>
      </c>
      <c r="E8" s="41" t="s">
        <v>152</v>
      </c>
      <c r="F8" s="41" t="s">
        <v>153</v>
      </c>
      <c r="G8" s="41" t="s">
        <v>136</v>
      </c>
      <c r="H8" s="41" t="s">
        <v>137</v>
      </c>
      <c r="I8" s="41" t="s">
        <v>138</v>
      </c>
      <c r="J8" s="41" t="s">
        <v>149</v>
      </c>
      <c r="K8" s="41" t="s">
        <v>150</v>
      </c>
      <c r="L8" s="41" t="s">
        <v>151</v>
      </c>
      <c r="M8" s="69" t="s">
        <v>351</v>
      </c>
      <c r="N8" s="67" t="s">
        <v>404</v>
      </c>
      <c r="P8" t="str">
        <f t="shared" si="0"/>
        <v>6己巳帝旺</v>
      </c>
    </row>
    <row r="9" spans="2:16">
      <c r="B9">
        <v>7</v>
      </c>
      <c r="C9" s="65" t="s">
        <v>105</v>
      </c>
      <c r="D9" s="65" t="s">
        <v>115</v>
      </c>
      <c r="E9" s="41" t="s">
        <v>154</v>
      </c>
      <c r="F9" s="41" t="s">
        <v>155</v>
      </c>
      <c r="G9" s="41" t="s">
        <v>156</v>
      </c>
      <c r="H9" s="41" t="s">
        <v>124</v>
      </c>
      <c r="I9" s="41" t="s">
        <v>125</v>
      </c>
      <c r="J9" s="41" t="s">
        <v>157</v>
      </c>
      <c r="K9" s="41" t="s">
        <v>158</v>
      </c>
      <c r="L9" s="41" t="s">
        <v>600</v>
      </c>
      <c r="M9" s="69" t="s">
        <v>338</v>
      </c>
      <c r="N9" s="67" t="s">
        <v>405</v>
      </c>
      <c r="P9" t="str">
        <f t="shared" si="0"/>
        <v>7庚午沐浴</v>
      </c>
    </row>
    <row r="10" spans="2:16">
      <c r="B10">
        <v>8</v>
      </c>
      <c r="C10" s="65" t="s">
        <v>106</v>
      </c>
      <c r="D10" s="65" t="s">
        <v>116</v>
      </c>
      <c r="E10" s="41" t="s">
        <v>159</v>
      </c>
      <c r="F10" s="41" t="s">
        <v>130</v>
      </c>
      <c r="G10" s="41" t="s">
        <v>160</v>
      </c>
      <c r="H10" s="41" t="s">
        <v>132</v>
      </c>
      <c r="I10" s="41" t="s">
        <v>133</v>
      </c>
      <c r="J10" s="41" t="s">
        <v>157</v>
      </c>
      <c r="K10" s="41" t="s">
        <v>158</v>
      </c>
      <c r="L10" s="41" t="s">
        <v>161</v>
      </c>
      <c r="M10" s="69" t="s">
        <v>355</v>
      </c>
      <c r="N10" s="67" t="s">
        <v>406</v>
      </c>
      <c r="P10" t="str">
        <f t="shared" si="0"/>
        <v>8辛未衰</v>
      </c>
    </row>
    <row r="11" spans="2:16">
      <c r="B11">
        <v>9</v>
      </c>
      <c r="C11" s="65" t="s">
        <v>107</v>
      </c>
      <c r="D11" s="65" t="s">
        <v>117</v>
      </c>
      <c r="E11" s="41" t="s">
        <v>162</v>
      </c>
      <c r="F11" s="41" t="s">
        <v>135</v>
      </c>
      <c r="G11" s="41" t="s">
        <v>136</v>
      </c>
      <c r="H11" s="41" t="s">
        <v>137</v>
      </c>
      <c r="I11" s="41" t="s">
        <v>138</v>
      </c>
      <c r="J11" s="41" t="s">
        <v>163</v>
      </c>
      <c r="K11" s="41" t="s">
        <v>164</v>
      </c>
      <c r="L11" s="41" t="s">
        <v>601</v>
      </c>
      <c r="M11" s="69" t="s">
        <v>332</v>
      </c>
      <c r="N11" s="67" t="s">
        <v>407</v>
      </c>
      <c r="P11" t="str">
        <f t="shared" si="0"/>
        <v>9壬申長生</v>
      </c>
    </row>
    <row r="12" spans="2:16">
      <c r="B12">
        <v>10</v>
      </c>
      <c r="C12" s="65" t="s">
        <v>108</v>
      </c>
      <c r="D12" s="65" t="s">
        <v>118</v>
      </c>
      <c r="E12" s="41" t="s">
        <v>166</v>
      </c>
      <c r="F12" s="41" t="s">
        <v>143</v>
      </c>
      <c r="G12" s="41" t="s">
        <v>136</v>
      </c>
      <c r="H12" s="41" t="s">
        <v>137</v>
      </c>
      <c r="I12" s="41" t="s">
        <v>138</v>
      </c>
      <c r="J12" s="41" t="s">
        <v>163</v>
      </c>
      <c r="K12" s="41" t="s">
        <v>164</v>
      </c>
      <c r="L12" s="41" t="s">
        <v>165</v>
      </c>
      <c r="M12" s="69" t="s">
        <v>360</v>
      </c>
      <c r="N12" s="67" t="s">
        <v>408</v>
      </c>
      <c r="P12" t="str">
        <f t="shared" si="0"/>
        <v>10癸酉病</v>
      </c>
    </row>
    <row r="13" spans="2:16">
      <c r="B13">
        <v>11</v>
      </c>
      <c r="C13" s="65" t="s">
        <v>99</v>
      </c>
      <c r="D13" s="65" t="s">
        <v>119</v>
      </c>
      <c r="E13" s="41" t="s">
        <v>167</v>
      </c>
      <c r="F13" s="41" t="s">
        <v>168</v>
      </c>
      <c r="G13" s="41" t="s">
        <v>169</v>
      </c>
      <c r="H13" s="41" t="s">
        <v>132</v>
      </c>
      <c r="I13" s="41" t="s">
        <v>133</v>
      </c>
      <c r="J13" s="41" t="s">
        <v>170</v>
      </c>
      <c r="K13" s="41" t="s">
        <v>171</v>
      </c>
      <c r="L13" s="41" t="s">
        <v>602</v>
      </c>
      <c r="M13" s="69" t="s">
        <v>385</v>
      </c>
      <c r="N13" s="66" t="s">
        <v>409</v>
      </c>
      <c r="P13" t="str">
        <f t="shared" si="0"/>
        <v>11甲戌養</v>
      </c>
    </row>
    <row r="14" spans="2:16">
      <c r="B14">
        <v>12</v>
      </c>
      <c r="C14" s="65" t="s">
        <v>100</v>
      </c>
      <c r="D14" s="65" t="s">
        <v>120</v>
      </c>
      <c r="E14" s="41" t="s">
        <v>173</v>
      </c>
      <c r="F14" s="41" t="s">
        <v>174</v>
      </c>
      <c r="G14" s="41" t="s">
        <v>175</v>
      </c>
      <c r="H14" s="41" t="s">
        <v>124</v>
      </c>
      <c r="I14" s="41" t="s">
        <v>125</v>
      </c>
      <c r="J14" s="41" t="s">
        <v>170</v>
      </c>
      <c r="K14" s="41" t="s">
        <v>171</v>
      </c>
      <c r="L14" s="41" t="s">
        <v>172</v>
      </c>
      <c r="M14" s="69" t="s">
        <v>366</v>
      </c>
      <c r="N14" s="67" t="s">
        <v>410</v>
      </c>
      <c r="P14" t="str">
        <f t="shared" si="0"/>
        <v>12乙亥死</v>
      </c>
    </row>
    <row r="15" spans="2:16">
      <c r="B15">
        <v>13</v>
      </c>
      <c r="C15" s="65" t="s">
        <v>101</v>
      </c>
      <c r="D15" s="65" t="s">
        <v>109</v>
      </c>
      <c r="E15" s="41" t="s">
        <v>176</v>
      </c>
      <c r="F15" s="41" t="s">
        <v>177</v>
      </c>
      <c r="G15" s="41" t="s">
        <v>136</v>
      </c>
      <c r="H15" s="41" t="s">
        <v>137</v>
      </c>
      <c r="I15" s="41" t="s">
        <v>138</v>
      </c>
      <c r="J15" s="41" t="s">
        <v>178</v>
      </c>
      <c r="K15" s="41" t="s">
        <v>179</v>
      </c>
      <c r="L15" s="41" t="s">
        <v>603</v>
      </c>
      <c r="M15" s="69" t="s">
        <v>379</v>
      </c>
      <c r="N15" s="67" t="s">
        <v>411</v>
      </c>
      <c r="P15" t="str">
        <f t="shared" si="0"/>
        <v>13丙子胎</v>
      </c>
    </row>
    <row r="16" spans="2:16">
      <c r="B16">
        <v>14</v>
      </c>
      <c r="C16" s="65" t="s">
        <v>102</v>
      </c>
      <c r="D16" s="65" t="s">
        <v>110</v>
      </c>
      <c r="E16" s="41" t="s">
        <v>181</v>
      </c>
      <c r="F16" s="41" t="s">
        <v>182</v>
      </c>
      <c r="G16" s="41" t="s">
        <v>136</v>
      </c>
      <c r="H16" s="41" t="s">
        <v>147</v>
      </c>
      <c r="I16" s="41" t="s">
        <v>148</v>
      </c>
      <c r="J16" s="41" t="s">
        <v>178</v>
      </c>
      <c r="K16" s="41" t="s">
        <v>183</v>
      </c>
      <c r="L16" s="41" t="s">
        <v>180</v>
      </c>
      <c r="M16" s="69" t="s">
        <v>369</v>
      </c>
      <c r="N16" s="67" t="s">
        <v>412</v>
      </c>
      <c r="P16" t="str">
        <f t="shared" si="0"/>
        <v>14丁丑墓</v>
      </c>
    </row>
    <row r="17" spans="2:16">
      <c r="B17">
        <v>15</v>
      </c>
      <c r="C17" s="65" t="s">
        <v>103</v>
      </c>
      <c r="D17" s="65" t="s">
        <v>111</v>
      </c>
      <c r="E17" s="41" t="s">
        <v>184</v>
      </c>
      <c r="F17" s="41" t="s">
        <v>135</v>
      </c>
      <c r="G17" s="41" t="s">
        <v>136</v>
      </c>
      <c r="H17" s="41" t="s">
        <v>137</v>
      </c>
      <c r="I17" s="41" t="s">
        <v>138</v>
      </c>
      <c r="J17" s="41" t="s">
        <v>185</v>
      </c>
      <c r="K17" s="41" t="s">
        <v>186</v>
      </c>
      <c r="L17" s="41" t="s">
        <v>604</v>
      </c>
      <c r="M17" s="69" t="s">
        <v>332</v>
      </c>
      <c r="N17" s="67" t="s">
        <v>413</v>
      </c>
      <c r="P17" t="str">
        <f t="shared" si="0"/>
        <v>15戊寅長生</v>
      </c>
    </row>
    <row r="18" spans="2:16">
      <c r="B18">
        <v>16</v>
      </c>
      <c r="C18" s="65" t="s">
        <v>104</v>
      </c>
      <c r="D18" s="65" t="s">
        <v>112</v>
      </c>
      <c r="E18" s="41" t="s">
        <v>188</v>
      </c>
      <c r="F18" s="41" t="s">
        <v>143</v>
      </c>
      <c r="G18" s="41" t="s">
        <v>136</v>
      </c>
      <c r="H18" s="41" t="s">
        <v>137</v>
      </c>
      <c r="I18" s="41" t="s">
        <v>138</v>
      </c>
      <c r="J18" s="41" t="s">
        <v>185</v>
      </c>
      <c r="K18" s="41" t="s">
        <v>186</v>
      </c>
      <c r="L18" s="41" t="s">
        <v>187</v>
      </c>
      <c r="M18" s="69" t="s">
        <v>360</v>
      </c>
      <c r="N18" s="67" t="s">
        <v>414</v>
      </c>
      <c r="P18" t="str">
        <f t="shared" si="0"/>
        <v>16己卯病</v>
      </c>
    </row>
    <row r="19" spans="2:16">
      <c r="B19">
        <v>17</v>
      </c>
      <c r="C19" s="65" t="s">
        <v>105</v>
      </c>
      <c r="D19" s="65" t="s">
        <v>113</v>
      </c>
      <c r="E19" s="41" t="s">
        <v>189</v>
      </c>
      <c r="F19" s="41" t="s">
        <v>190</v>
      </c>
      <c r="G19" s="41" t="s">
        <v>191</v>
      </c>
      <c r="H19" s="41" t="s">
        <v>132</v>
      </c>
      <c r="I19" s="41" t="s">
        <v>133</v>
      </c>
      <c r="J19" s="41" t="s">
        <v>192</v>
      </c>
      <c r="K19" s="41" t="s">
        <v>193</v>
      </c>
      <c r="L19" s="41" t="s">
        <v>605</v>
      </c>
      <c r="M19" s="69" t="s">
        <v>385</v>
      </c>
      <c r="N19" s="67" t="s">
        <v>388</v>
      </c>
      <c r="P19" t="str">
        <f t="shared" si="0"/>
        <v>17庚辰養</v>
      </c>
    </row>
    <row r="20" spans="2:16">
      <c r="B20">
        <v>18</v>
      </c>
      <c r="C20" s="65" t="s">
        <v>106</v>
      </c>
      <c r="D20" s="65" t="s">
        <v>114</v>
      </c>
      <c r="E20" s="41" t="s">
        <v>195</v>
      </c>
      <c r="F20" s="41" t="s">
        <v>174</v>
      </c>
      <c r="G20" s="41" t="s">
        <v>196</v>
      </c>
      <c r="H20" s="41" t="s">
        <v>124</v>
      </c>
      <c r="I20" s="41" t="s">
        <v>125</v>
      </c>
      <c r="J20" s="41" t="s">
        <v>192</v>
      </c>
      <c r="K20" s="41" t="s">
        <v>197</v>
      </c>
      <c r="L20" s="41" t="s">
        <v>194</v>
      </c>
      <c r="M20" s="69" t="s">
        <v>366</v>
      </c>
      <c r="N20" s="67" t="s">
        <v>415</v>
      </c>
      <c r="P20" t="str">
        <f t="shared" si="0"/>
        <v>18辛巳死</v>
      </c>
    </row>
    <row r="21" spans="2:16">
      <c r="B21">
        <v>19</v>
      </c>
      <c r="C21" s="65" t="s">
        <v>107</v>
      </c>
      <c r="D21" s="65" t="s">
        <v>115</v>
      </c>
      <c r="E21" s="41" t="s">
        <v>198</v>
      </c>
      <c r="F21" s="41" t="s">
        <v>177</v>
      </c>
      <c r="G21" s="41" t="s">
        <v>136</v>
      </c>
      <c r="H21" s="41" t="s">
        <v>137</v>
      </c>
      <c r="I21" s="41" t="s">
        <v>138</v>
      </c>
      <c r="J21" s="41" t="s">
        <v>199</v>
      </c>
      <c r="K21" s="41" t="s">
        <v>200</v>
      </c>
      <c r="L21" s="41" t="s">
        <v>606</v>
      </c>
      <c r="M21" s="69" t="s">
        <v>379</v>
      </c>
      <c r="N21" s="67" t="s">
        <v>416</v>
      </c>
      <c r="P21" t="str">
        <f t="shared" si="0"/>
        <v>19壬午胎</v>
      </c>
    </row>
    <row r="22" spans="2:16">
      <c r="B22">
        <v>20</v>
      </c>
      <c r="C22" s="65" t="s">
        <v>108</v>
      </c>
      <c r="D22" s="65" t="s">
        <v>116</v>
      </c>
      <c r="E22" s="41" t="s">
        <v>202</v>
      </c>
      <c r="F22" s="41" t="s">
        <v>182</v>
      </c>
      <c r="G22" s="41" t="s">
        <v>136</v>
      </c>
      <c r="H22" s="41" t="s">
        <v>147</v>
      </c>
      <c r="I22" s="41" t="s">
        <v>148</v>
      </c>
      <c r="J22" s="41" t="s">
        <v>199</v>
      </c>
      <c r="K22" s="41" t="s">
        <v>203</v>
      </c>
      <c r="L22" s="41" t="s">
        <v>201</v>
      </c>
      <c r="M22" s="69" t="s">
        <v>369</v>
      </c>
      <c r="N22" s="67" t="s">
        <v>417</v>
      </c>
      <c r="P22" t="str">
        <f t="shared" si="0"/>
        <v>20癸未墓</v>
      </c>
    </row>
    <row r="23" spans="2:16">
      <c r="B23">
        <v>21</v>
      </c>
      <c r="C23" s="65" t="s">
        <v>99</v>
      </c>
      <c r="D23" s="65" t="s">
        <v>117</v>
      </c>
      <c r="E23" s="41" t="s">
        <v>204</v>
      </c>
      <c r="F23" s="41" t="s">
        <v>205</v>
      </c>
      <c r="G23" s="41" t="s">
        <v>206</v>
      </c>
      <c r="H23" s="41" t="s">
        <v>124</v>
      </c>
      <c r="I23" s="41" t="s">
        <v>125</v>
      </c>
      <c r="J23" s="41" t="s">
        <v>207</v>
      </c>
      <c r="K23" s="41" t="s">
        <v>208</v>
      </c>
      <c r="L23" s="41" t="s">
        <v>607</v>
      </c>
      <c r="M23" s="69" t="s">
        <v>375</v>
      </c>
      <c r="N23" s="66" t="s">
        <v>418</v>
      </c>
      <c r="P23" t="str">
        <f t="shared" si="0"/>
        <v>21甲申絶</v>
      </c>
    </row>
    <row r="24" spans="2:16">
      <c r="B24">
        <v>22</v>
      </c>
      <c r="C24" s="65" t="s">
        <v>100</v>
      </c>
      <c r="D24" s="65" t="s">
        <v>118</v>
      </c>
      <c r="E24" s="41" t="s">
        <v>210</v>
      </c>
      <c r="F24" s="41" t="s">
        <v>205</v>
      </c>
      <c r="G24" s="41" t="s">
        <v>211</v>
      </c>
      <c r="H24" s="41" t="s">
        <v>124</v>
      </c>
      <c r="I24" s="41" t="s">
        <v>125</v>
      </c>
      <c r="J24" s="41" t="s">
        <v>212</v>
      </c>
      <c r="K24" s="41" t="s">
        <v>208</v>
      </c>
      <c r="L24" s="41" t="s">
        <v>209</v>
      </c>
      <c r="M24" s="69" t="s">
        <v>375</v>
      </c>
      <c r="N24" s="67" t="s">
        <v>419</v>
      </c>
      <c r="P24" t="str">
        <f t="shared" si="0"/>
        <v>22乙酉絶</v>
      </c>
    </row>
    <row r="25" spans="2:16">
      <c r="B25">
        <v>23</v>
      </c>
      <c r="C25" s="65" t="s">
        <v>101</v>
      </c>
      <c r="D25" s="65" t="s">
        <v>119</v>
      </c>
      <c r="E25" s="41" t="s">
        <v>213</v>
      </c>
      <c r="F25" s="41" t="s">
        <v>182</v>
      </c>
      <c r="G25" s="41" t="s">
        <v>136</v>
      </c>
      <c r="H25" s="41" t="s">
        <v>147</v>
      </c>
      <c r="I25" s="41" t="s">
        <v>148</v>
      </c>
      <c r="J25" s="41" t="s">
        <v>214</v>
      </c>
      <c r="K25" s="41" t="s">
        <v>215</v>
      </c>
      <c r="L25" s="41" t="s">
        <v>608</v>
      </c>
      <c r="M25" s="69" t="s">
        <v>369</v>
      </c>
      <c r="N25" s="67" t="s">
        <v>420</v>
      </c>
      <c r="P25" t="str">
        <f t="shared" si="0"/>
        <v>23丙戌墓</v>
      </c>
    </row>
    <row r="26" spans="2:16">
      <c r="B26">
        <v>24</v>
      </c>
      <c r="C26" s="65" t="s">
        <v>102</v>
      </c>
      <c r="D26" s="65" t="s">
        <v>120</v>
      </c>
      <c r="E26" s="41" t="s">
        <v>217</v>
      </c>
      <c r="F26" s="41" t="s">
        <v>177</v>
      </c>
      <c r="G26" s="41" t="s">
        <v>136</v>
      </c>
      <c r="H26" s="41" t="s">
        <v>137</v>
      </c>
      <c r="I26" s="41" t="s">
        <v>138</v>
      </c>
      <c r="J26" s="41" t="s">
        <v>214</v>
      </c>
      <c r="K26" s="41" t="s">
        <v>215</v>
      </c>
      <c r="L26" s="41" t="s">
        <v>216</v>
      </c>
      <c r="M26" s="69" t="s">
        <v>379</v>
      </c>
      <c r="N26" s="67" t="s">
        <v>421</v>
      </c>
      <c r="P26" t="str">
        <f t="shared" si="0"/>
        <v>24丁亥胎</v>
      </c>
    </row>
    <row r="27" spans="2:16">
      <c r="B27">
        <v>25</v>
      </c>
      <c r="C27" s="65" t="s">
        <v>103</v>
      </c>
      <c r="D27" s="65" t="s">
        <v>109</v>
      </c>
      <c r="E27" s="41" t="s">
        <v>218</v>
      </c>
      <c r="F27" s="41" t="s">
        <v>177</v>
      </c>
      <c r="G27" s="41" t="s">
        <v>136</v>
      </c>
      <c r="H27" s="41" t="s">
        <v>137</v>
      </c>
      <c r="I27" s="41" t="s">
        <v>138</v>
      </c>
      <c r="J27" s="41" t="s">
        <v>219</v>
      </c>
      <c r="K27" s="41" t="s">
        <v>220</v>
      </c>
      <c r="L27" s="41" t="s">
        <v>609</v>
      </c>
      <c r="M27" s="69" t="s">
        <v>379</v>
      </c>
      <c r="N27" s="67" t="s">
        <v>422</v>
      </c>
      <c r="P27" t="str">
        <f t="shared" si="0"/>
        <v>25戊子胎</v>
      </c>
    </row>
    <row r="28" spans="2:16">
      <c r="B28">
        <v>26</v>
      </c>
      <c r="C28" s="65" t="s">
        <v>104</v>
      </c>
      <c r="D28" s="65" t="s">
        <v>110</v>
      </c>
      <c r="E28" s="41" t="s">
        <v>222</v>
      </c>
      <c r="F28" s="41" t="s">
        <v>182</v>
      </c>
      <c r="G28" s="41" t="s">
        <v>136</v>
      </c>
      <c r="H28" s="41" t="s">
        <v>147</v>
      </c>
      <c r="I28" s="41" t="s">
        <v>148</v>
      </c>
      <c r="J28" s="41" t="s">
        <v>219</v>
      </c>
      <c r="K28" s="41" t="s">
        <v>220</v>
      </c>
      <c r="L28" s="41" t="s">
        <v>221</v>
      </c>
      <c r="M28" s="69" t="s">
        <v>369</v>
      </c>
      <c r="N28" s="67" t="s">
        <v>423</v>
      </c>
      <c r="P28" t="str">
        <f t="shared" si="0"/>
        <v>26己丑墓</v>
      </c>
    </row>
    <row r="29" spans="2:16">
      <c r="B29">
        <v>27</v>
      </c>
      <c r="C29" s="65" t="s">
        <v>105</v>
      </c>
      <c r="D29" s="65" t="s">
        <v>111</v>
      </c>
      <c r="E29" s="41" t="s">
        <v>223</v>
      </c>
      <c r="F29" s="41" t="s">
        <v>205</v>
      </c>
      <c r="G29" s="41" t="s">
        <v>224</v>
      </c>
      <c r="H29" s="41" t="s">
        <v>124</v>
      </c>
      <c r="I29" s="41" t="s">
        <v>125</v>
      </c>
      <c r="J29" s="41" t="s">
        <v>225</v>
      </c>
      <c r="K29" s="41" t="s">
        <v>226</v>
      </c>
      <c r="L29" s="41" t="s">
        <v>227</v>
      </c>
      <c r="M29" s="69" t="s">
        <v>375</v>
      </c>
      <c r="N29" s="67" t="s">
        <v>424</v>
      </c>
      <c r="P29" t="str">
        <f t="shared" si="0"/>
        <v>27庚寅絶</v>
      </c>
    </row>
    <row r="30" spans="2:16">
      <c r="B30">
        <v>28</v>
      </c>
      <c r="C30" s="65" t="s">
        <v>106</v>
      </c>
      <c r="D30" s="65" t="s">
        <v>112</v>
      </c>
      <c r="E30" s="41" t="s">
        <v>228</v>
      </c>
      <c r="F30" s="41" t="s">
        <v>205</v>
      </c>
      <c r="G30" s="41" t="s">
        <v>229</v>
      </c>
      <c r="H30" s="41" t="s">
        <v>124</v>
      </c>
      <c r="I30" s="41" t="s">
        <v>125</v>
      </c>
      <c r="J30" s="41" t="s">
        <v>225</v>
      </c>
      <c r="K30" s="41" t="s">
        <v>226</v>
      </c>
      <c r="L30" s="41" t="s">
        <v>227</v>
      </c>
      <c r="M30" s="69" t="s">
        <v>375</v>
      </c>
      <c r="N30" s="67" t="s">
        <v>425</v>
      </c>
      <c r="P30" t="str">
        <f t="shared" si="0"/>
        <v>28辛卯絶</v>
      </c>
    </row>
    <row r="31" spans="2:16">
      <c r="B31">
        <v>29</v>
      </c>
      <c r="C31" s="65" t="s">
        <v>107</v>
      </c>
      <c r="D31" s="65" t="s">
        <v>113</v>
      </c>
      <c r="E31" s="41" t="s">
        <v>230</v>
      </c>
      <c r="F31" s="41" t="s">
        <v>182</v>
      </c>
      <c r="G31" s="41" t="s">
        <v>136</v>
      </c>
      <c r="H31" s="41" t="s">
        <v>147</v>
      </c>
      <c r="I31" s="41" t="s">
        <v>148</v>
      </c>
      <c r="J31" s="41" t="s">
        <v>231</v>
      </c>
      <c r="K31" s="41" t="s">
        <v>232</v>
      </c>
      <c r="L31" s="41" t="s">
        <v>233</v>
      </c>
      <c r="M31" s="69" t="s">
        <v>369</v>
      </c>
      <c r="N31" s="67" t="s">
        <v>426</v>
      </c>
      <c r="P31" t="str">
        <f t="shared" si="0"/>
        <v>29壬辰墓</v>
      </c>
    </row>
    <row r="32" spans="2:16">
      <c r="B32">
        <v>30</v>
      </c>
      <c r="C32" s="65" t="s">
        <v>108</v>
      </c>
      <c r="D32" s="65" t="s">
        <v>114</v>
      </c>
      <c r="E32" s="41" t="s">
        <v>234</v>
      </c>
      <c r="F32" s="41" t="s">
        <v>177</v>
      </c>
      <c r="G32" s="41" t="s">
        <v>136</v>
      </c>
      <c r="H32" s="41" t="s">
        <v>137</v>
      </c>
      <c r="I32" s="41" t="s">
        <v>138</v>
      </c>
      <c r="J32" s="41" t="s">
        <v>231</v>
      </c>
      <c r="K32" s="41" t="s">
        <v>232</v>
      </c>
      <c r="L32" s="41" t="s">
        <v>233</v>
      </c>
      <c r="M32" s="69" t="s">
        <v>379</v>
      </c>
      <c r="N32" s="67" t="s">
        <v>427</v>
      </c>
      <c r="P32" t="str">
        <f t="shared" si="0"/>
        <v>30癸巳胎</v>
      </c>
    </row>
    <row r="33" spans="2:16">
      <c r="B33">
        <v>31</v>
      </c>
      <c r="C33" s="65" t="s">
        <v>99</v>
      </c>
      <c r="D33" s="65" t="s">
        <v>115</v>
      </c>
      <c r="E33" s="41" t="s">
        <v>235</v>
      </c>
      <c r="F33" s="41" t="s">
        <v>174</v>
      </c>
      <c r="G33" s="41" t="s">
        <v>236</v>
      </c>
      <c r="H33" s="41" t="s">
        <v>124</v>
      </c>
      <c r="I33" s="41" t="s">
        <v>125</v>
      </c>
      <c r="J33" s="41" t="s">
        <v>237</v>
      </c>
      <c r="K33" s="41" t="s">
        <v>238</v>
      </c>
      <c r="L33" s="41" t="s">
        <v>239</v>
      </c>
      <c r="M33" s="69" t="s">
        <v>366</v>
      </c>
      <c r="N33" s="66" t="s">
        <v>428</v>
      </c>
      <c r="P33" t="str">
        <f t="shared" si="0"/>
        <v>31甲午死</v>
      </c>
    </row>
    <row r="34" spans="2:16">
      <c r="B34">
        <v>32</v>
      </c>
      <c r="C34" s="65" t="s">
        <v>100</v>
      </c>
      <c r="D34" s="65" t="s">
        <v>116</v>
      </c>
      <c r="E34" s="41" t="s">
        <v>240</v>
      </c>
      <c r="F34" s="41" t="s">
        <v>241</v>
      </c>
      <c r="G34" s="41" t="s">
        <v>242</v>
      </c>
      <c r="H34" s="41" t="s">
        <v>132</v>
      </c>
      <c r="I34" s="41" t="s">
        <v>133</v>
      </c>
      <c r="J34" s="41" t="s">
        <v>243</v>
      </c>
      <c r="K34" s="41" t="s">
        <v>238</v>
      </c>
      <c r="L34" s="41" t="s">
        <v>244</v>
      </c>
      <c r="M34" s="69" t="s">
        <v>385</v>
      </c>
      <c r="N34" s="67" t="s">
        <v>429</v>
      </c>
      <c r="P34" t="str">
        <f t="shared" si="0"/>
        <v>32乙未養</v>
      </c>
    </row>
    <row r="35" spans="2:16">
      <c r="B35">
        <v>33</v>
      </c>
      <c r="C35" s="65" t="s">
        <v>101</v>
      </c>
      <c r="D35" s="65" t="s">
        <v>117</v>
      </c>
      <c r="E35" s="41" t="s">
        <v>245</v>
      </c>
      <c r="F35" s="41" t="s">
        <v>143</v>
      </c>
      <c r="G35" s="41" t="s">
        <v>136</v>
      </c>
      <c r="H35" s="41" t="s">
        <v>137</v>
      </c>
      <c r="I35" s="41" t="s">
        <v>138</v>
      </c>
      <c r="J35" s="41" t="s">
        <v>246</v>
      </c>
      <c r="K35" s="41" t="s">
        <v>247</v>
      </c>
      <c r="L35" s="41" t="s">
        <v>248</v>
      </c>
      <c r="M35" s="69" t="s">
        <v>360</v>
      </c>
      <c r="N35" s="67" t="s">
        <v>430</v>
      </c>
      <c r="P35" t="str">
        <f t="shared" si="0"/>
        <v>33丙申病</v>
      </c>
    </row>
    <row r="36" spans="2:16">
      <c r="B36">
        <v>34</v>
      </c>
      <c r="C36" s="65" t="s">
        <v>102</v>
      </c>
      <c r="D36" s="65" t="s">
        <v>118</v>
      </c>
      <c r="E36" s="41" t="s">
        <v>249</v>
      </c>
      <c r="F36" s="41" t="s">
        <v>135</v>
      </c>
      <c r="G36" s="41" t="s">
        <v>136</v>
      </c>
      <c r="H36" s="41" t="s">
        <v>137</v>
      </c>
      <c r="I36" s="41" t="s">
        <v>138</v>
      </c>
      <c r="J36" s="41" t="s">
        <v>246</v>
      </c>
      <c r="K36" s="41" t="s">
        <v>247</v>
      </c>
      <c r="L36" s="41" t="s">
        <v>248</v>
      </c>
      <c r="M36" s="69" t="s">
        <v>332</v>
      </c>
      <c r="N36" s="67" t="s">
        <v>431</v>
      </c>
      <c r="P36" t="str">
        <f t="shared" si="0"/>
        <v>34丁酉長生</v>
      </c>
    </row>
    <row r="37" spans="2:16">
      <c r="B37">
        <v>35</v>
      </c>
      <c r="C37" s="65" t="s">
        <v>103</v>
      </c>
      <c r="D37" s="65" t="s">
        <v>119</v>
      </c>
      <c r="E37" s="41" t="s">
        <v>250</v>
      </c>
      <c r="F37" s="41" t="s">
        <v>182</v>
      </c>
      <c r="G37" s="41" t="s">
        <v>136</v>
      </c>
      <c r="H37" s="41" t="s">
        <v>147</v>
      </c>
      <c r="I37" s="41" t="s">
        <v>148</v>
      </c>
      <c r="J37" s="41" t="s">
        <v>251</v>
      </c>
      <c r="K37" s="41" t="s">
        <v>252</v>
      </c>
      <c r="L37" s="41" t="s">
        <v>253</v>
      </c>
      <c r="M37" s="69" t="s">
        <v>369</v>
      </c>
      <c r="N37" s="67" t="s">
        <v>432</v>
      </c>
      <c r="P37" t="str">
        <f t="shared" si="0"/>
        <v>35戊戌墓</v>
      </c>
    </row>
    <row r="38" spans="2:16">
      <c r="B38">
        <v>36</v>
      </c>
      <c r="C38" s="65" t="s">
        <v>104</v>
      </c>
      <c r="D38" s="65" t="s">
        <v>120</v>
      </c>
      <c r="E38" s="41" t="s">
        <v>254</v>
      </c>
      <c r="F38" s="41" t="s">
        <v>177</v>
      </c>
      <c r="G38" s="41" t="s">
        <v>136</v>
      </c>
      <c r="H38" s="41" t="s">
        <v>137</v>
      </c>
      <c r="I38" s="41" t="s">
        <v>138</v>
      </c>
      <c r="J38" s="41" t="s">
        <v>251</v>
      </c>
      <c r="K38" s="41" t="s">
        <v>252</v>
      </c>
      <c r="L38" s="41" t="s">
        <v>253</v>
      </c>
      <c r="M38" s="69" t="s">
        <v>379</v>
      </c>
      <c r="N38" s="67" t="s">
        <v>433</v>
      </c>
      <c r="P38" t="str">
        <f t="shared" si="0"/>
        <v>36己亥胎</v>
      </c>
    </row>
    <row r="39" spans="2:16">
      <c r="B39">
        <v>37</v>
      </c>
      <c r="C39" s="65" t="s">
        <v>105</v>
      </c>
      <c r="D39" s="65" t="s">
        <v>109</v>
      </c>
      <c r="E39" s="41" t="s">
        <v>255</v>
      </c>
      <c r="F39" s="41" t="s">
        <v>174</v>
      </c>
      <c r="G39" s="41" t="s">
        <v>256</v>
      </c>
      <c r="H39" s="41" t="s">
        <v>124</v>
      </c>
      <c r="I39" s="41" t="s">
        <v>125</v>
      </c>
      <c r="J39" s="41" t="s">
        <v>257</v>
      </c>
      <c r="K39" s="41" t="s">
        <v>258</v>
      </c>
      <c r="L39" s="41" t="s">
        <v>259</v>
      </c>
      <c r="M39" s="69" t="s">
        <v>366</v>
      </c>
      <c r="N39" s="67" t="s">
        <v>434</v>
      </c>
      <c r="P39" t="str">
        <f t="shared" si="0"/>
        <v>37庚子死</v>
      </c>
    </row>
    <row r="40" spans="2:16">
      <c r="B40">
        <v>38</v>
      </c>
      <c r="C40" s="65" t="s">
        <v>106</v>
      </c>
      <c r="D40" s="65" t="s">
        <v>110</v>
      </c>
      <c r="E40" s="41" t="s">
        <v>260</v>
      </c>
      <c r="F40" s="41" t="s">
        <v>261</v>
      </c>
      <c r="G40" s="41" t="s">
        <v>262</v>
      </c>
      <c r="H40" s="41" t="s">
        <v>132</v>
      </c>
      <c r="I40" s="41" t="s">
        <v>133</v>
      </c>
      <c r="J40" s="41" t="s">
        <v>257</v>
      </c>
      <c r="K40" s="41" t="s">
        <v>258</v>
      </c>
      <c r="L40" s="41" t="s">
        <v>259</v>
      </c>
      <c r="M40" s="69" t="s">
        <v>385</v>
      </c>
      <c r="N40" s="67" t="s">
        <v>435</v>
      </c>
      <c r="P40" t="str">
        <f t="shared" si="0"/>
        <v>38辛丑養</v>
      </c>
    </row>
    <row r="41" spans="2:16">
      <c r="B41">
        <v>39</v>
      </c>
      <c r="C41" s="65" t="s">
        <v>107</v>
      </c>
      <c r="D41" s="65" t="s">
        <v>111</v>
      </c>
      <c r="E41" s="41" t="s">
        <v>263</v>
      </c>
      <c r="F41" s="41" t="s">
        <v>143</v>
      </c>
      <c r="G41" s="41" t="s">
        <v>136</v>
      </c>
      <c r="H41" s="41" t="s">
        <v>137</v>
      </c>
      <c r="I41" s="41" t="s">
        <v>138</v>
      </c>
      <c r="J41" s="41" t="s">
        <v>264</v>
      </c>
      <c r="K41" s="41" t="s">
        <v>265</v>
      </c>
      <c r="L41" s="41" t="s">
        <v>266</v>
      </c>
      <c r="M41" s="69" t="s">
        <v>360</v>
      </c>
      <c r="N41" s="67" t="s">
        <v>436</v>
      </c>
      <c r="P41" t="str">
        <f t="shared" si="0"/>
        <v>39壬寅病</v>
      </c>
    </row>
    <row r="42" spans="2:16">
      <c r="B42">
        <v>40</v>
      </c>
      <c r="C42" s="65" t="s">
        <v>108</v>
      </c>
      <c r="D42" s="65" t="s">
        <v>112</v>
      </c>
      <c r="E42" s="41" t="s">
        <v>267</v>
      </c>
      <c r="F42" s="41" t="s">
        <v>268</v>
      </c>
      <c r="G42" s="41" t="s">
        <v>269</v>
      </c>
      <c r="H42" s="41" t="s">
        <v>137</v>
      </c>
      <c r="I42" s="41" t="s">
        <v>138</v>
      </c>
      <c r="J42" s="41" t="s">
        <v>264</v>
      </c>
      <c r="K42" s="41" t="s">
        <v>265</v>
      </c>
      <c r="L42" s="41" t="s">
        <v>266</v>
      </c>
      <c r="M42" s="69" t="s">
        <v>332</v>
      </c>
      <c r="N42" s="67" t="s">
        <v>437</v>
      </c>
      <c r="P42" t="str">
        <f t="shared" si="0"/>
        <v>40癸卯長生</v>
      </c>
    </row>
    <row r="43" spans="2:16">
      <c r="B43">
        <v>41</v>
      </c>
      <c r="C43" s="65" t="s">
        <v>99</v>
      </c>
      <c r="D43" s="65" t="s">
        <v>113</v>
      </c>
      <c r="E43" s="41" t="s">
        <v>270</v>
      </c>
      <c r="F43" s="41" t="s">
        <v>271</v>
      </c>
      <c r="G43" s="41" t="s">
        <v>272</v>
      </c>
      <c r="H43" s="41" t="s">
        <v>132</v>
      </c>
      <c r="I43" s="41" t="s">
        <v>133</v>
      </c>
      <c r="J43" s="41" t="s">
        <v>273</v>
      </c>
      <c r="K43" s="41" t="s">
        <v>274</v>
      </c>
      <c r="L43" s="41" t="s">
        <v>275</v>
      </c>
      <c r="M43" s="69" t="s">
        <v>355</v>
      </c>
      <c r="N43" s="66" t="s">
        <v>438</v>
      </c>
      <c r="P43" t="str">
        <f t="shared" si="0"/>
        <v>41甲辰衰</v>
      </c>
    </row>
    <row r="44" spans="2:16">
      <c r="B44">
        <v>42</v>
      </c>
      <c r="C44" s="65" t="s">
        <v>100</v>
      </c>
      <c r="D44" s="65" t="s">
        <v>114</v>
      </c>
      <c r="E44" s="41" t="s">
        <v>276</v>
      </c>
      <c r="F44" s="41" t="s">
        <v>277</v>
      </c>
      <c r="G44" s="41" t="s">
        <v>272</v>
      </c>
      <c r="H44" s="41" t="s">
        <v>124</v>
      </c>
      <c r="I44" s="41" t="s">
        <v>125</v>
      </c>
      <c r="J44" s="41" t="s">
        <v>273</v>
      </c>
      <c r="K44" s="41" t="s">
        <v>274</v>
      </c>
      <c r="L44" s="41" t="s">
        <v>275</v>
      </c>
      <c r="M44" s="69" t="s">
        <v>338</v>
      </c>
      <c r="N44" s="67" t="s">
        <v>439</v>
      </c>
      <c r="P44" t="str">
        <f t="shared" si="0"/>
        <v>42乙巳沐浴</v>
      </c>
    </row>
    <row r="45" spans="2:16">
      <c r="B45">
        <v>43</v>
      </c>
      <c r="C45" s="65" t="s">
        <v>101</v>
      </c>
      <c r="D45" s="65" t="s">
        <v>115</v>
      </c>
      <c r="E45" s="41" t="s">
        <v>278</v>
      </c>
      <c r="F45" s="41" t="s">
        <v>279</v>
      </c>
      <c r="G45" s="41" t="s">
        <v>269</v>
      </c>
      <c r="H45" s="41" t="s">
        <v>137</v>
      </c>
      <c r="I45" s="41" t="s">
        <v>138</v>
      </c>
      <c r="J45" s="41" t="s">
        <v>280</v>
      </c>
      <c r="K45" s="41" t="s">
        <v>281</v>
      </c>
      <c r="L45" s="41" t="s">
        <v>282</v>
      </c>
      <c r="M45" s="69" t="s">
        <v>351</v>
      </c>
      <c r="N45" s="67" t="s">
        <v>440</v>
      </c>
      <c r="P45" t="str">
        <f t="shared" si="0"/>
        <v>43丙午帝旺</v>
      </c>
    </row>
    <row r="46" spans="2:16">
      <c r="B46">
        <v>44</v>
      </c>
      <c r="C46" s="65" t="s">
        <v>102</v>
      </c>
      <c r="D46" s="65" t="s">
        <v>116</v>
      </c>
      <c r="E46" s="41" t="s">
        <v>283</v>
      </c>
      <c r="F46" s="41" t="s">
        <v>284</v>
      </c>
      <c r="G46" s="41" t="s">
        <v>146</v>
      </c>
      <c r="H46" s="41" t="s">
        <v>147</v>
      </c>
      <c r="I46" s="41" t="s">
        <v>148</v>
      </c>
      <c r="J46" s="41" t="s">
        <v>280</v>
      </c>
      <c r="K46" s="41" t="s">
        <v>281</v>
      </c>
      <c r="L46" s="41" t="s">
        <v>282</v>
      </c>
      <c r="M46" s="69" t="s">
        <v>342</v>
      </c>
      <c r="N46" s="67" t="s">
        <v>441</v>
      </c>
      <c r="P46" t="str">
        <f t="shared" si="0"/>
        <v>44丁未冠帯</v>
      </c>
    </row>
    <row r="47" spans="2:16">
      <c r="B47">
        <v>45</v>
      </c>
      <c r="C47" s="65" t="s">
        <v>103</v>
      </c>
      <c r="D47" s="65" t="s">
        <v>117</v>
      </c>
      <c r="E47" s="41" t="s">
        <v>285</v>
      </c>
      <c r="F47" s="41" t="s">
        <v>286</v>
      </c>
      <c r="G47" s="41" t="s">
        <v>269</v>
      </c>
      <c r="H47" s="41" t="s">
        <v>137</v>
      </c>
      <c r="I47" s="41" t="s">
        <v>138</v>
      </c>
      <c r="J47" s="41" t="s">
        <v>287</v>
      </c>
      <c r="K47" s="41" t="s">
        <v>288</v>
      </c>
      <c r="L47" s="41" t="s">
        <v>289</v>
      </c>
      <c r="M47" s="69" t="s">
        <v>360</v>
      </c>
      <c r="N47" s="67" t="s">
        <v>362</v>
      </c>
      <c r="P47" t="str">
        <f t="shared" si="0"/>
        <v>45戊申病</v>
      </c>
    </row>
    <row r="48" spans="2:16">
      <c r="B48">
        <v>46</v>
      </c>
      <c r="C48" s="65" t="s">
        <v>104</v>
      </c>
      <c r="D48" s="65" t="s">
        <v>118</v>
      </c>
      <c r="E48" s="41" t="s">
        <v>290</v>
      </c>
      <c r="F48" s="41" t="s">
        <v>268</v>
      </c>
      <c r="G48" s="41" t="s">
        <v>269</v>
      </c>
      <c r="H48" s="41" t="s">
        <v>137</v>
      </c>
      <c r="I48" s="41" t="s">
        <v>138</v>
      </c>
      <c r="J48" s="41" t="s">
        <v>291</v>
      </c>
      <c r="K48" s="41" t="s">
        <v>292</v>
      </c>
      <c r="L48" s="41" t="s">
        <v>289</v>
      </c>
      <c r="M48" s="69" t="s">
        <v>332</v>
      </c>
      <c r="N48" s="67" t="s">
        <v>442</v>
      </c>
      <c r="P48" t="str">
        <f t="shared" si="0"/>
        <v>46己酉長生</v>
      </c>
    </row>
    <row r="49" spans="2:16">
      <c r="B49">
        <v>47</v>
      </c>
      <c r="C49" s="65" t="s">
        <v>105</v>
      </c>
      <c r="D49" s="65" t="s">
        <v>119</v>
      </c>
      <c r="E49" s="41" t="s">
        <v>293</v>
      </c>
      <c r="F49" s="41" t="s">
        <v>271</v>
      </c>
      <c r="G49" s="41" t="s">
        <v>272</v>
      </c>
      <c r="H49" s="41" t="s">
        <v>132</v>
      </c>
      <c r="I49" s="41" t="s">
        <v>133</v>
      </c>
      <c r="J49" s="41" t="s">
        <v>294</v>
      </c>
      <c r="K49" s="41" t="s">
        <v>295</v>
      </c>
      <c r="L49" s="41" t="s">
        <v>296</v>
      </c>
      <c r="M49" s="69" t="s">
        <v>355</v>
      </c>
      <c r="N49" s="67" t="s">
        <v>450</v>
      </c>
      <c r="P49" t="str">
        <f t="shared" si="0"/>
        <v>47庚戌衰</v>
      </c>
    </row>
    <row r="50" spans="2:16">
      <c r="B50">
        <v>48</v>
      </c>
      <c r="C50" s="65" t="s">
        <v>106</v>
      </c>
      <c r="D50" s="65" t="s">
        <v>120</v>
      </c>
      <c r="E50" s="41" t="s">
        <v>297</v>
      </c>
      <c r="F50" s="41" t="s">
        <v>277</v>
      </c>
      <c r="G50" s="41" t="s">
        <v>272</v>
      </c>
      <c r="H50" s="41" t="s">
        <v>124</v>
      </c>
      <c r="I50" s="41" t="s">
        <v>125</v>
      </c>
      <c r="J50" s="41" t="s">
        <v>294</v>
      </c>
      <c r="K50" s="41" t="s">
        <v>295</v>
      </c>
      <c r="L50" s="41" t="s">
        <v>296</v>
      </c>
      <c r="M50" s="69" t="s">
        <v>338</v>
      </c>
      <c r="N50" s="67" t="s">
        <v>443</v>
      </c>
      <c r="P50" t="str">
        <f t="shared" si="0"/>
        <v>48辛亥沐浴</v>
      </c>
    </row>
    <row r="51" spans="2:16">
      <c r="B51">
        <v>49</v>
      </c>
      <c r="C51" s="65" t="s">
        <v>107</v>
      </c>
      <c r="D51" s="65" t="s">
        <v>109</v>
      </c>
      <c r="E51" s="41" t="s">
        <v>298</v>
      </c>
      <c r="F51" s="41" t="s">
        <v>279</v>
      </c>
      <c r="G51" s="41" t="s">
        <v>269</v>
      </c>
      <c r="H51" s="41" t="s">
        <v>137</v>
      </c>
      <c r="I51" s="41" t="s">
        <v>138</v>
      </c>
      <c r="J51" s="41" t="s">
        <v>299</v>
      </c>
      <c r="K51" s="41" t="s">
        <v>300</v>
      </c>
      <c r="L51" s="41" t="s">
        <v>301</v>
      </c>
      <c r="M51" s="69" t="s">
        <v>351</v>
      </c>
      <c r="N51" s="67" t="s">
        <v>444</v>
      </c>
      <c r="P51" t="str">
        <f t="shared" si="0"/>
        <v>49壬子帝旺</v>
      </c>
    </row>
    <row r="52" spans="2:16">
      <c r="B52">
        <v>50</v>
      </c>
      <c r="C52" s="65" t="s">
        <v>108</v>
      </c>
      <c r="D52" s="65" t="s">
        <v>110</v>
      </c>
      <c r="E52" s="41" t="s">
        <v>302</v>
      </c>
      <c r="F52" s="41" t="s">
        <v>284</v>
      </c>
      <c r="G52" s="41" t="s">
        <v>146</v>
      </c>
      <c r="H52" s="41" t="s">
        <v>147</v>
      </c>
      <c r="I52" s="41" t="s">
        <v>148</v>
      </c>
      <c r="J52" s="41" t="s">
        <v>299</v>
      </c>
      <c r="K52" s="41" t="s">
        <v>300</v>
      </c>
      <c r="L52" s="41" t="s">
        <v>301</v>
      </c>
      <c r="M52" s="69" t="s">
        <v>342</v>
      </c>
      <c r="N52" s="67" t="s">
        <v>445</v>
      </c>
      <c r="P52" t="str">
        <f t="shared" si="0"/>
        <v>50癸丑冠帯</v>
      </c>
    </row>
    <row r="53" spans="2:16">
      <c r="B53">
        <v>51</v>
      </c>
      <c r="C53" s="65" t="s">
        <v>99</v>
      </c>
      <c r="D53" s="65" t="s">
        <v>111</v>
      </c>
      <c r="E53" s="41" t="s">
        <v>303</v>
      </c>
      <c r="F53" s="41" t="s">
        <v>304</v>
      </c>
      <c r="G53" s="41" t="s">
        <v>272</v>
      </c>
      <c r="H53" s="41" t="s">
        <v>124</v>
      </c>
      <c r="I53" s="41" t="s">
        <v>125</v>
      </c>
      <c r="J53" s="41" t="s">
        <v>305</v>
      </c>
      <c r="K53" s="41" t="s">
        <v>306</v>
      </c>
      <c r="L53" s="41" t="s">
        <v>307</v>
      </c>
      <c r="M53" s="69" t="s">
        <v>347</v>
      </c>
      <c r="N53" s="66" t="s">
        <v>451</v>
      </c>
      <c r="P53" t="str">
        <f t="shared" si="0"/>
        <v>51甲寅健禄</v>
      </c>
    </row>
    <row r="54" spans="2:16">
      <c r="B54">
        <v>52</v>
      </c>
      <c r="C54" s="65" t="s">
        <v>100</v>
      </c>
      <c r="D54" s="65" t="s">
        <v>112</v>
      </c>
      <c r="E54" s="41" t="s">
        <v>308</v>
      </c>
      <c r="F54" s="41" t="s">
        <v>304</v>
      </c>
      <c r="G54" s="41" t="s">
        <v>272</v>
      </c>
      <c r="H54" s="41" t="s">
        <v>124</v>
      </c>
      <c r="I54" s="41" t="s">
        <v>125</v>
      </c>
      <c r="J54" s="41" t="s">
        <v>309</v>
      </c>
      <c r="K54" s="41" t="s">
        <v>306</v>
      </c>
      <c r="L54" s="41" t="s">
        <v>307</v>
      </c>
      <c r="M54" s="69" t="s">
        <v>347</v>
      </c>
      <c r="N54" s="67" t="s">
        <v>348</v>
      </c>
      <c r="P54" t="str">
        <f t="shared" si="0"/>
        <v>52乙卯健禄</v>
      </c>
    </row>
    <row r="55" spans="2:16">
      <c r="B55">
        <v>53</v>
      </c>
      <c r="C55" s="65" t="s">
        <v>101</v>
      </c>
      <c r="D55" s="65" t="s">
        <v>113</v>
      </c>
      <c r="E55" s="41" t="s">
        <v>310</v>
      </c>
      <c r="F55" s="41" t="s">
        <v>311</v>
      </c>
      <c r="G55" s="41" t="s">
        <v>146</v>
      </c>
      <c r="H55" s="41" t="s">
        <v>147</v>
      </c>
      <c r="I55" s="41" t="s">
        <v>148</v>
      </c>
      <c r="J55" s="41" t="s">
        <v>312</v>
      </c>
      <c r="K55" s="41" t="s">
        <v>313</v>
      </c>
      <c r="L55" s="41" t="s">
        <v>314</v>
      </c>
      <c r="M55" s="69" t="s">
        <v>342</v>
      </c>
      <c r="N55" s="67" t="s">
        <v>452</v>
      </c>
      <c r="P55" t="str">
        <f t="shared" si="0"/>
        <v>53丙辰冠帯</v>
      </c>
    </row>
    <row r="56" spans="2:16">
      <c r="B56">
        <v>54</v>
      </c>
      <c r="C56" s="65" t="s">
        <v>102</v>
      </c>
      <c r="D56" s="65" t="s">
        <v>114</v>
      </c>
      <c r="E56" s="41" t="s">
        <v>315</v>
      </c>
      <c r="F56" s="41" t="s">
        <v>279</v>
      </c>
      <c r="G56" s="41" t="s">
        <v>269</v>
      </c>
      <c r="H56" s="41" t="s">
        <v>137</v>
      </c>
      <c r="I56" s="41" t="s">
        <v>138</v>
      </c>
      <c r="J56" s="41" t="s">
        <v>312</v>
      </c>
      <c r="K56" s="41" t="s">
        <v>313</v>
      </c>
      <c r="L56" s="41" t="s">
        <v>314</v>
      </c>
      <c r="M56" s="69" t="s">
        <v>351</v>
      </c>
      <c r="N56" s="67" t="s">
        <v>446</v>
      </c>
      <c r="P56" t="str">
        <f t="shared" si="0"/>
        <v>54丁巳帝旺</v>
      </c>
    </row>
    <row r="57" spans="2:16">
      <c r="B57">
        <v>55</v>
      </c>
      <c r="C57" s="65" t="s">
        <v>103</v>
      </c>
      <c r="D57" s="65" t="s">
        <v>115</v>
      </c>
      <c r="E57" s="41" t="s">
        <v>316</v>
      </c>
      <c r="F57" s="41" t="s">
        <v>279</v>
      </c>
      <c r="G57" s="41" t="s">
        <v>269</v>
      </c>
      <c r="H57" s="41" t="s">
        <v>137</v>
      </c>
      <c r="I57" s="41" t="s">
        <v>138</v>
      </c>
      <c r="J57" s="41" t="s">
        <v>317</v>
      </c>
      <c r="K57" s="41" t="s">
        <v>318</v>
      </c>
      <c r="L57" s="41" t="s">
        <v>319</v>
      </c>
      <c r="M57" s="69" t="s">
        <v>351</v>
      </c>
      <c r="N57" s="67" t="s">
        <v>447</v>
      </c>
      <c r="P57" t="str">
        <f t="shared" si="0"/>
        <v>55戊午帝旺</v>
      </c>
    </row>
    <row r="58" spans="2:16">
      <c r="B58">
        <v>56</v>
      </c>
      <c r="C58" s="65" t="s">
        <v>104</v>
      </c>
      <c r="D58" s="65" t="s">
        <v>116</v>
      </c>
      <c r="E58" s="41" t="s">
        <v>320</v>
      </c>
      <c r="F58" s="41" t="s">
        <v>284</v>
      </c>
      <c r="G58" s="41" t="s">
        <v>146</v>
      </c>
      <c r="H58" s="41" t="s">
        <v>147</v>
      </c>
      <c r="I58" s="41" t="s">
        <v>148</v>
      </c>
      <c r="J58" s="41" t="s">
        <v>317</v>
      </c>
      <c r="K58" s="41" t="s">
        <v>318</v>
      </c>
      <c r="L58" s="41" t="s">
        <v>319</v>
      </c>
      <c r="M58" s="69" t="s">
        <v>342</v>
      </c>
      <c r="N58" s="67" t="s">
        <v>448</v>
      </c>
      <c r="P58" t="str">
        <f t="shared" si="0"/>
        <v>56己未冠帯</v>
      </c>
    </row>
    <row r="59" spans="2:16">
      <c r="B59">
        <v>57</v>
      </c>
      <c r="C59" s="65" t="s">
        <v>105</v>
      </c>
      <c r="D59" s="65" t="s">
        <v>117</v>
      </c>
      <c r="E59" s="41" t="s">
        <v>321</v>
      </c>
      <c r="F59" s="41" t="s">
        <v>304</v>
      </c>
      <c r="G59" s="41" t="s">
        <v>272</v>
      </c>
      <c r="H59" s="41" t="s">
        <v>124</v>
      </c>
      <c r="I59" s="41" t="s">
        <v>125</v>
      </c>
      <c r="J59" s="41" t="s">
        <v>322</v>
      </c>
      <c r="K59" s="41" t="s">
        <v>323</v>
      </c>
      <c r="L59" s="41" t="s">
        <v>324</v>
      </c>
      <c r="M59" s="69" t="s">
        <v>347</v>
      </c>
      <c r="N59" s="67" t="s">
        <v>349</v>
      </c>
      <c r="P59" t="str">
        <f t="shared" si="0"/>
        <v>57庚申健禄</v>
      </c>
    </row>
    <row r="60" spans="2:16">
      <c r="B60">
        <v>58</v>
      </c>
      <c r="C60" s="65" t="s">
        <v>106</v>
      </c>
      <c r="D60" s="65" t="s">
        <v>118</v>
      </c>
      <c r="E60" s="41" t="s">
        <v>325</v>
      </c>
      <c r="F60" s="41" t="s">
        <v>304</v>
      </c>
      <c r="G60" s="41" t="s">
        <v>272</v>
      </c>
      <c r="H60" s="41" t="s">
        <v>124</v>
      </c>
      <c r="I60" s="41" t="s">
        <v>125</v>
      </c>
      <c r="J60" s="41" t="s">
        <v>322</v>
      </c>
      <c r="K60" s="41" t="s">
        <v>323</v>
      </c>
      <c r="L60" s="41" t="s">
        <v>326</v>
      </c>
      <c r="M60" s="69" t="s">
        <v>347</v>
      </c>
      <c r="N60" s="67" t="s">
        <v>453</v>
      </c>
      <c r="P60" t="str">
        <f t="shared" si="0"/>
        <v>58辛酉健禄</v>
      </c>
    </row>
    <row r="61" spans="2:16">
      <c r="B61">
        <v>59</v>
      </c>
      <c r="C61" s="65" t="s">
        <v>107</v>
      </c>
      <c r="D61" s="65" t="s">
        <v>119</v>
      </c>
      <c r="E61" s="41" t="s">
        <v>327</v>
      </c>
      <c r="F61" s="41" t="s">
        <v>311</v>
      </c>
      <c r="G61" s="41" t="s">
        <v>146</v>
      </c>
      <c r="H61" s="41" t="s">
        <v>147</v>
      </c>
      <c r="I61" s="41" t="s">
        <v>148</v>
      </c>
      <c r="J61" s="41" t="s">
        <v>328</v>
      </c>
      <c r="K61" s="41" t="s">
        <v>329</v>
      </c>
      <c r="L61" s="41" t="s">
        <v>330</v>
      </c>
      <c r="M61" s="69" t="s">
        <v>342</v>
      </c>
      <c r="N61" s="67" t="s">
        <v>454</v>
      </c>
      <c r="P61" t="str">
        <f t="shared" si="0"/>
        <v>59壬戌冠帯</v>
      </c>
    </row>
    <row r="62" spans="2:16">
      <c r="B62">
        <v>60</v>
      </c>
      <c r="C62" s="65" t="s">
        <v>108</v>
      </c>
      <c r="D62" s="65" t="s">
        <v>120</v>
      </c>
      <c r="E62" s="41" t="s">
        <v>331</v>
      </c>
      <c r="F62" s="41" t="s">
        <v>279</v>
      </c>
      <c r="G62" s="41" t="s">
        <v>269</v>
      </c>
      <c r="H62" s="41" t="s">
        <v>137</v>
      </c>
      <c r="I62" s="41" t="s">
        <v>138</v>
      </c>
      <c r="J62" s="41" t="s">
        <v>328</v>
      </c>
      <c r="K62" s="41" t="s">
        <v>329</v>
      </c>
      <c r="L62" s="41" t="s">
        <v>330</v>
      </c>
      <c r="M62" s="69" t="s">
        <v>351</v>
      </c>
      <c r="N62" s="67" t="s">
        <v>449</v>
      </c>
      <c r="P62" t="str">
        <f t="shared" si="0"/>
        <v>60癸亥帝旺</v>
      </c>
    </row>
  </sheetData>
  <phoneticPr fontId="15"/>
  <conditionalFormatting sqref="J6 J11 J16">
    <cfRule type="cellIs" dxfId="6" priority="1" stopIfTrue="1" operator="equal">
      <formula>$D$2</formula>
    </cfRule>
    <cfRule type="cellIs" dxfId="5" priority="2" stopIfTrue="1" operator="equal">
      <formula>$D$3</formula>
    </cfRule>
  </conditionalFormatting>
  <conditionalFormatting sqref="K6 K11 K16">
    <cfRule type="cellIs" dxfId="4" priority="3" stopIfTrue="1" operator="equal">
      <formula>$E$2</formula>
    </cfRule>
    <cfRule type="cellIs" dxfId="3" priority="4" stopIfTrue="1" operator="equal">
      <formula>$E$1</formula>
    </cfRule>
  </conditionalFormatting>
  <conditionalFormatting sqref="L6 L11 L16">
    <cfRule type="cellIs" dxfId="2" priority="5" stopIfTrue="1" operator="equal">
      <formula>$F$1</formula>
    </cfRule>
    <cfRule type="cellIs" dxfId="1" priority="6" stopIfTrue="1" operator="equal">
      <formula>$F$2</formula>
    </cfRule>
    <cfRule type="cellIs" dxfId="0" priority="7" stopIfTrue="1" operator="equal">
      <formula>$F$6</formula>
    </cfRule>
  </conditionalFormatting>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X94"/>
  <sheetViews>
    <sheetView showGridLines="0" showRowColHeaders="0" zoomScale="75" workbookViewId="0">
      <selection activeCell="G46" sqref="G46"/>
    </sheetView>
  </sheetViews>
  <sheetFormatPr defaultColWidth="0" defaultRowHeight="14.25"/>
  <cols>
    <col min="1" max="1" width="3.125" style="41" customWidth="1"/>
    <col min="2" max="2" width="2.875" style="41" customWidth="1"/>
    <col min="3" max="3" width="7.125" style="42" customWidth="1"/>
    <col min="4" max="4" width="7" style="42" customWidth="1"/>
    <col min="5" max="5" width="6.375" style="43" customWidth="1"/>
    <col min="6" max="6" width="3.125" style="41" customWidth="1"/>
    <col min="7" max="7" width="6.25" style="41" customWidth="1"/>
    <col min="8" max="8" width="3.125" style="41" customWidth="1"/>
    <col min="9" max="9" width="6.375" style="41" customWidth="1"/>
    <col min="10" max="10" width="3.125" style="41" customWidth="1"/>
    <col min="11" max="11" width="6.25" style="41" customWidth="1"/>
    <col min="12" max="12" width="3.125" style="41" customWidth="1"/>
    <col min="13" max="13" width="6.375" style="41" customWidth="1"/>
    <col min="14" max="14" width="3.125" style="41" customWidth="1"/>
    <col min="15" max="15" width="6.25" style="41" customWidth="1"/>
    <col min="16" max="16" width="3.125" style="41" customWidth="1"/>
    <col min="17" max="17" width="6.75" style="41" customWidth="1"/>
    <col min="18" max="18" width="3.125" style="41" customWidth="1"/>
    <col min="19" max="19" width="6.625" style="41" customWidth="1"/>
    <col min="20" max="20" width="3.125" style="41" customWidth="1"/>
    <col min="21" max="21" width="9.25" style="41" customWidth="1"/>
    <col min="22" max="22" width="3.125" style="41" customWidth="1"/>
    <col min="23" max="23" width="7.625" style="41" customWidth="1"/>
    <col min="24" max="24" width="3.125" style="41" customWidth="1"/>
    <col min="25" max="25" width="9" style="41" customWidth="1"/>
    <col min="26" max="16384" width="0" style="41" hidden="1"/>
  </cols>
  <sheetData>
    <row r="2" spans="3:24" ht="15" thickBot="1"/>
    <row r="3" spans="3:24" ht="16.5" customHeight="1" thickBot="1">
      <c r="E3" s="205" t="s">
        <v>700</v>
      </c>
      <c r="F3" s="206"/>
      <c r="G3" s="206"/>
      <c r="H3" s="207"/>
      <c r="I3" s="212" t="s">
        <v>703</v>
      </c>
      <c r="J3" s="212"/>
      <c r="K3" s="212"/>
      <c r="L3" s="212"/>
      <c r="M3" s="223" t="s">
        <v>706</v>
      </c>
      <c r="N3" s="224"/>
      <c r="O3" s="224"/>
      <c r="P3" s="225"/>
      <c r="Q3" s="228" t="s">
        <v>709</v>
      </c>
      <c r="R3" s="228"/>
      <c r="S3" s="228"/>
      <c r="T3" s="228"/>
      <c r="U3" s="216" t="s">
        <v>710</v>
      </c>
      <c r="V3" s="217"/>
      <c r="W3" s="217"/>
      <c r="X3" s="218"/>
    </row>
    <row r="4" spans="3:24">
      <c r="C4" s="44"/>
      <c r="D4" s="45"/>
      <c r="E4" s="208" t="s">
        <v>701</v>
      </c>
      <c r="F4" s="209"/>
      <c r="G4" s="210" t="s">
        <v>702</v>
      </c>
      <c r="H4" s="211"/>
      <c r="I4" s="213" t="s">
        <v>704</v>
      </c>
      <c r="J4" s="209"/>
      <c r="K4" s="214" t="s">
        <v>705</v>
      </c>
      <c r="L4" s="215"/>
      <c r="M4" s="226" t="s">
        <v>707</v>
      </c>
      <c r="N4" s="209"/>
      <c r="O4" s="227" t="s">
        <v>708</v>
      </c>
      <c r="P4" s="211"/>
      <c r="Q4" s="219" t="s">
        <v>711</v>
      </c>
      <c r="R4" s="209"/>
      <c r="S4" s="220" t="s">
        <v>712</v>
      </c>
      <c r="T4" s="215"/>
      <c r="U4" s="221" t="s">
        <v>713</v>
      </c>
      <c r="V4" s="209"/>
      <c r="W4" s="222" t="s">
        <v>714</v>
      </c>
      <c r="X4" s="211"/>
    </row>
    <row r="5" spans="3:24">
      <c r="C5" s="97" t="s">
        <v>466</v>
      </c>
      <c r="D5" s="98"/>
      <c r="E5" s="138"/>
      <c r="F5" s="46"/>
      <c r="G5" s="47"/>
      <c r="H5" s="139"/>
      <c r="I5" s="152" t="s">
        <v>715</v>
      </c>
      <c r="J5" s="152" t="s">
        <v>716</v>
      </c>
      <c r="K5" s="153" t="s">
        <v>717</v>
      </c>
      <c r="L5" s="152" t="s">
        <v>718</v>
      </c>
      <c r="M5" s="154" t="s">
        <v>719</v>
      </c>
      <c r="N5" s="152" t="s">
        <v>720</v>
      </c>
      <c r="O5" s="153" t="s">
        <v>721</v>
      </c>
      <c r="P5" s="155" t="s">
        <v>722</v>
      </c>
      <c r="Q5" s="156"/>
      <c r="R5" s="156"/>
      <c r="S5" s="157"/>
      <c r="T5" s="156"/>
      <c r="U5" s="154" t="s">
        <v>723</v>
      </c>
      <c r="V5" s="152" t="s">
        <v>722</v>
      </c>
      <c r="W5" s="153" t="s">
        <v>724</v>
      </c>
      <c r="X5" s="155" t="s">
        <v>720</v>
      </c>
    </row>
    <row r="6" spans="3:24" s="48" customFormat="1" ht="12">
      <c r="C6" s="49"/>
      <c r="D6" s="99" t="s">
        <v>628</v>
      </c>
      <c r="E6" s="140"/>
      <c r="F6" s="50"/>
      <c r="G6" s="51"/>
      <c r="H6" s="141"/>
      <c r="I6" s="101" t="s">
        <v>401</v>
      </c>
      <c r="J6" s="101"/>
      <c r="K6" s="100" t="s">
        <v>333</v>
      </c>
      <c r="L6" s="101"/>
      <c r="M6" s="146" t="s">
        <v>334</v>
      </c>
      <c r="N6" s="103"/>
      <c r="O6" s="102" t="s">
        <v>335</v>
      </c>
      <c r="P6" s="147"/>
      <c r="Q6" s="50"/>
      <c r="R6" s="50"/>
      <c r="S6" s="51"/>
      <c r="T6" s="50"/>
      <c r="U6" s="151" t="s">
        <v>336</v>
      </c>
      <c r="V6" s="105"/>
      <c r="W6" s="104" t="s">
        <v>337</v>
      </c>
      <c r="X6" s="106"/>
    </row>
    <row r="7" spans="3:24">
      <c r="C7" s="107" t="s">
        <v>467</v>
      </c>
      <c r="D7" s="108"/>
      <c r="E7" s="158" t="s">
        <v>725</v>
      </c>
      <c r="F7" s="159" t="s">
        <v>726</v>
      </c>
      <c r="G7" s="160" t="s">
        <v>727</v>
      </c>
      <c r="H7" s="161" t="s">
        <v>728</v>
      </c>
      <c r="I7" s="52"/>
      <c r="J7" s="52"/>
      <c r="K7" s="53"/>
      <c r="L7" s="52"/>
      <c r="M7" s="148"/>
      <c r="N7" s="52"/>
      <c r="O7" s="53"/>
      <c r="P7" s="54"/>
      <c r="Q7" s="159" t="s">
        <v>729</v>
      </c>
      <c r="R7" s="159" t="s">
        <v>728</v>
      </c>
      <c r="S7" s="160" t="s">
        <v>730</v>
      </c>
      <c r="T7" s="159" t="s">
        <v>731</v>
      </c>
      <c r="U7" s="148"/>
      <c r="V7" s="52"/>
      <c r="W7" s="53"/>
      <c r="X7" s="54"/>
    </row>
    <row r="8" spans="3:24" s="48" customFormat="1" ht="12">
      <c r="C8" s="55"/>
      <c r="D8" s="109" t="s">
        <v>629</v>
      </c>
      <c r="E8" s="142" t="s">
        <v>339</v>
      </c>
      <c r="F8" s="110"/>
      <c r="G8" s="111" t="s">
        <v>630</v>
      </c>
      <c r="H8" s="143"/>
      <c r="I8" s="56"/>
      <c r="J8" s="56"/>
      <c r="K8" s="57"/>
      <c r="L8" s="56"/>
      <c r="M8" s="149"/>
      <c r="N8" s="56"/>
      <c r="O8" s="57"/>
      <c r="P8" s="58"/>
      <c r="Q8" s="56" t="s">
        <v>340</v>
      </c>
      <c r="R8" s="56"/>
      <c r="S8" s="57" t="s">
        <v>341</v>
      </c>
      <c r="T8" s="56"/>
      <c r="U8" s="149"/>
      <c r="V8" s="56"/>
      <c r="W8" s="57"/>
      <c r="X8" s="58"/>
    </row>
    <row r="9" spans="3:24">
      <c r="C9" s="112" t="s">
        <v>468</v>
      </c>
      <c r="D9" s="113"/>
      <c r="E9" s="138"/>
      <c r="F9" s="46"/>
      <c r="G9" s="47"/>
      <c r="H9" s="139"/>
      <c r="I9" s="162" t="s">
        <v>732</v>
      </c>
      <c r="J9" s="162" t="s">
        <v>733</v>
      </c>
      <c r="K9" s="163" t="s">
        <v>734</v>
      </c>
      <c r="L9" s="162" t="s">
        <v>733</v>
      </c>
      <c r="M9" s="164" t="s">
        <v>735</v>
      </c>
      <c r="N9" s="162" t="s">
        <v>733</v>
      </c>
      <c r="O9" s="163" t="s">
        <v>736</v>
      </c>
      <c r="P9" s="165" t="s">
        <v>733</v>
      </c>
      <c r="Q9" s="46"/>
      <c r="R9" s="46"/>
      <c r="S9" s="47"/>
      <c r="T9" s="46"/>
      <c r="U9" s="164" t="s">
        <v>737</v>
      </c>
      <c r="V9" s="162" t="s">
        <v>733</v>
      </c>
      <c r="W9" s="163" t="s">
        <v>738</v>
      </c>
      <c r="X9" s="165" t="s">
        <v>733</v>
      </c>
    </row>
    <row r="10" spans="3:24" s="48" customFormat="1" ht="12">
      <c r="C10" s="49"/>
      <c r="D10" s="99" t="s">
        <v>631</v>
      </c>
      <c r="E10" s="140"/>
      <c r="F10" s="50"/>
      <c r="G10" s="51"/>
      <c r="H10" s="141"/>
      <c r="I10" s="101" t="s">
        <v>632</v>
      </c>
      <c r="J10" s="101"/>
      <c r="K10" s="100" t="s">
        <v>343</v>
      </c>
      <c r="L10" s="101"/>
      <c r="M10" s="146" t="s">
        <v>633</v>
      </c>
      <c r="N10" s="103"/>
      <c r="O10" s="102" t="s">
        <v>344</v>
      </c>
      <c r="P10" s="147"/>
      <c r="Q10" s="50"/>
      <c r="R10" s="50"/>
      <c r="S10" s="51"/>
      <c r="T10" s="50"/>
      <c r="U10" s="151" t="s">
        <v>345</v>
      </c>
      <c r="V10" s="105"/>
      <c r="W10" s="104" t="s">
        <v>346</v>
      </c>
      <c r="X10" s="106"/>
    </row>
    <row r="11" spans="3:24">
      <c r="C11" s="114" t="s">
        <v>634</v>
      </c>
      <c r="D11" s="115"/>
      <c r="E11" s="166" t="s">
        <v>739</v>
      </c>
      <c r="F11" s="167" t="s">
        <v>720</v>
      </c>
      <c r="G11" s="168" t="s">
        <v>740</v>
      </c>
      <c r="H11" s="169" t="s">
        <v>720</v>
      </c>
      <c r="I11" s="52"/>
      <c r="J11" s="52"/>
      <c r="K11" s="53"/>
      <c r="L11" s="52"/>
      <c r="M11" s="148"/>
      <c r="N11" s="52"/>
      <c r="O11" s="53"/>
      <c r="P11" s="54"/>
      <c r="Q11" s="167" t="s">
        <v>741</v>
      </c>
      <c r="R11" s="167" t="s">
        <v>722</v>
      </c>
      <c r="S11" s="168" t="s">
        <v>742</v>
      </c>
      <c r="T11" s="167" t="s">
        <v>722</v>
      </c>
      <c r="U11" s="148"/>
      <c r="V11" s="52"/>
      <c r="W11" s="53"/>
      <c r="X11" s="54"/>
    </row>
    <row r="12" spans="3:24" s="48" customFormat="1" ht="12">
      <c r="C12" s="55"/>
      <c r="D12" s="109" t="s">
        <v>635</v>
      </c>
      <c r="E12" s="142" t="s">
        <v>636</v>
      </c>
      <c r="F12" s="110"/>
      <c r="G12" s="111" t="s">
        <v>348</v>
      </c>
      <c r="H12" s="143"/>
      <c r="I12" s="56"/>
      <c r="J12" s="56"/>
      <c r="K12" s="57"/>
      <c r="L12" s="56"/>
      <c r="M12" s="149"/>
      <c r="N12" s="56"/>
      <c r="O12" s="57"/>
      <c r="P12" s="58"/>
      <c r="Q12" s="56" t="s">
        <v>349</v>
      </c>
      <c r="R12" s="56"/>
      <c r="S12" s="57" t="s">
        <v>350</v>
      </c>
      <c r="T12" s="56"/>
      <c r="U12" s="149"/>
      <c r="V12" s="56"/>
      <c r="W12" s="57"/>
      <c r="X12" s="58"/>
    </row>
    <row r="13" spans="3:24">
      <c r="C13" s="116" t="s">
        <v>469</v>
      </c>
      <c r="D13" s="117"/>
      <c r="E13" s="138"/>
      <c r="F13" s="46"/>
      <c r="G13" s="47"/>
      <c r="H13" s="139"/>
      <c r="I13" s="171" t="s">
        <v>743</v>
      </c>
      <c r="J13" s="171" t="s">
        <v>728</v>
      </c>
      <c r="K13" s="172" t="s">
        <v>744</v>
      </c>
      <c r="L13" s="171" t="s">
        <v>728</v>
      </c>
      <c r="M13" s="170" t="s">
        <v>745</v>
      </c>
      <c r="N13" s="171" t="s">
        <v>728</v>
      </c>
      <c r="O13" s="172" t="s">
        <v>746</v>
      </c>
      <c r="P13" s="173" t="s">
        <v>728</v>
      </c>
      <c r="Q13" s="46"/>
      <c r="R13" s="46"/>
      <c r="S13" s="47"/>
      <c r="T13" s="46"/>
      <c r="U13" s="170" t="s">
        <v>747</v>
      </c>
      <c r="V13" s="171" t="s">
        <v>731</v>
      </c>
      <c r="W13" s="172" t="s">
        <v>748</v>
      </c>
      <c r="X13" s="173" t="s">
        <v>731</v>
      </c>
    </row>
    <row r="14" spans="3:24" s="48" customFormat="1" ht="12">
      <c r="C14" s="49"/>
      <c r="D14" s="99" t="s">
        <v>637</v>
      </c>
      <c r="E14" s="140"/>
      <c r="F14" s="50"/>
      <c r="G14" s="51"/>
      <c r="H14" s="141"/>
      <c r="I14" s="101" t="s">
        <v>440</v>
      </c>
      <c r="J14" s="101"/>
      <c r="K14" s="100" t="s">
        <v>352</v>
      </c>
      <c r="L14" s="101"/>
      <c r="M14" s="146" t="s">
        <v>353</v>
      </c>
      <c r="N14" s="103"/>
      <c r="O14" s="102" t="s">
        <v>638</v>
      </c>
      <c r="P14" s="147"/>
      <c r="Q14" s="50"/>
      <c r="R14" s="50"/>
      <c r="S14" s="51"/>
      <c r="T14" s="50"/>
      <c r="U14" s="151" t="s">
        <v>354</v>
      </c>
      <c r="V14" s="105"/>
      <c r="W14" s="104" t="s">
        <v>639</v>
      </c>
      <c r="X14" s="106"/>
    </row>
    <row r="15" spans="3:24">
      <c r="C15" s="118" t="s">
        <v>470</v>
      </c>
      <c r="D15" s="119"/>
      <c r="E15" s="174" t="s">
        <v>749</v>
      </c>
      <c r="F15" s="175" t="s">
        <v>733</v>
      </c>
      <c r="G15" s="176" t="s">
        <v>750</v>
      </c>
      <c r="H15" s="177" t="s">
        <v>733</v>
      </c>
      <c r="I15" s="52"/>
      <c r="J15" s="52"/>
      <c r="K15" s="53"/>
      <c r="L15" s="52"/>
      <c r="M15" s="148"/>
      <c r="N15" s="52"/>
      <c r="O15" s="53"/>
      <c r="P15" s="54"/>
      <c r="Q15" s="175" t="s">
        <v>751</v>
      </c>
      <c r="R15" s="175" t="s">
        <v>733</v>
      </c>
      <c r="S15" s="176" t="s">
        <v>752</v>
      </c>
      <c r="T15" s="175" t="s">
        <v>733</v>
      </c>
      <c r="U15" s="148"/>
      <c r="V15" s="52"/>
      <c r="W15" s="53"/>
      <c r="X15" s="54"/>
    </row>
    <row r="16" spans="3:24" s="48" customFormat="1" ht="12">
      <c r="C16" s="55"/>
      <c r="D16" s="109" t="s">
        <v>640</v>
      </c>
      <c r="E16" s="142" t="s">
        <v>356</v>
      </c>
      <c r="F16" s="110"/>
      <c r="G16" s="111" t="s">
        <v>357</v>
      </c>
      <c r="H16" s="143"/>
      <c r="I16" s="56"/>
      <c r="J16" s="56"/>
      <c r="K16" s="57"/>
      <c r="L16" s="56"/>
      <c r="M16" s="149"/>
      <c r="N16" s="56"/>
      <c r="O16" s="57"/>
      <c r="P16" s="58"/>
      <c r="Q16" s="56" t="s">
        <v>358</v>
      </c>
      <c r="R16" s="56"/>
      <c r="S16" s="57" t="s">
        <v>359</v>
      </c>
      <c r="T16" s="56"/>
      <c r="U16" s="149"/>
      <c r="V16" s="56"/>
      <c r="W16" s="57"/>
      <c r="X16" s="58"/>
    </row>
    <row r="17" spans="3:24">
      <c r="C17" s="97" t="s">
        <v>471</v>
      </c>
      <c r="D17" s="98"/>
      <c r="E17" s="138"/>
      <c r="F17" s="46"/>
      <c r="G17" s="47"/>
      <c r="H17" s="139"/>
      <c r="I17" s="152" t="s">
        <v>753</v>
      </c>
      <c r="J17" s="152" t="s">
        <v>722</v>
      </c>
      <c r="K17" s="153" t="s">
        <v>754</v>
      </c>
      <c r="L17" s="152" t="s">
        <v>720</v>
      </c>
      <c r="M17" s="154" t="s">
        <v>755</v>
      </c>
      <c r="N17" s="152" t="s">
        <v>722</v>
      </c>
      <c r="O17" s="153" t="s">
        <v>756</v>
      </c>
      <c r="P17" s="155" t="s">
        <v>720</v>
      </c>
      <c r="Q17" s="46"/>
      <c r="R17" s="46"/>
      <c r="S17" s="47"/>
      <c r="T17" s="46"/>
      <c r="U17" s="154" t="s">
        <v>757</v>
      </c>
      <c r="V17" s="152" t="s">
        <v>720</v>
      </c>
      <c r="W17" s="153" t="s">
        <v>758</v>
      </c>
      <c r="X17" s="155" t="s">
        <v>722</v>
      </c>
    </row>
    <row r="18" spans="3:24" s="48" customFormat="1" ht="12">
      <c r="C18" s="49"/>
      <c r="D18" s="99" t="s">
        <v>641</v>
      </c>
      <c r="E18" s="140"/>
      <c r="F18" s="50"/>
      <c r="G18" s="51"/>
      <c r="H18" s="141"/>
      <c r="I18" s="101" t="s">
        <v>642</v>
      </c>
      <c r="J18" s="101"/>
      <c r="K18" s="100" t="s">
        <v>361</v>
      </c>
      <c r="L18" s="101"/>
      <c r="M18" s="146" t="s">
        <v>362</v>
      </c>
      <c r="N18" s="103"/>
      <c r="O18" s="102" t="s">
        <v>363</v>
      </c>
      <c r="P18" s="147"/>
      <c r="Q18" s="50"/>
      <c r="R18" s="50"/>
      <c r="S18" s="51"/>
      <c r="T18" s="50"/>
      <c r="U18" s="151" t="s">
        <v>364</v>
      </c>
      <c r="V18" s="105"/>
      <c r="W18" s="104" t="s">
        <v>365</v>
      </c>
      <c r="X18" s="106"/>
    </row>
    <row r="19" spans="3:24">
      <c r="C19" s="107" t="s">
        <v>472</v>
      </c>
      <c r="D19" s="108"/>
      <c r="E19" s="158" t="s">
        <v>759</v>
      </c>
      <c r="F19" s="159" t="s">
        <v>728</v>
      </c>
      <c r="G19" s="160" t="s">
        <v>760</v>
      </c>
      <c r="H19" s="161" t="s">
        <v>731</v>
      </c>
      <c r="I19" s="52"/>
      <c r="J19" s="52"/>
      <c r="K19" s="53"/>
      <c r="L19" s="52"/>
      <c r="M19" s="148"/>
      <c r="N19" s="52"/>
      <c r="O19" s="53"/>
      <c r="P19" s="54"/>
      <c r="Q19" s="159" t="s">
        <v>761</v>
      </c>
      <c r="R19" s="159" t="s">
        <v>731</v>
      </c>
      <c r="S19" s="160" t="s">
        <v>762</v>
      </c>
      <c r="T19" s="159" t="s">
        <v>728</v>
      </c>
      <c r="U19" s="148"/>
      <c r="V19" s="52"/>
      <c r="W19" s="53"/>
      <c r="X19" s="54"/>
    </row>
    <row r="20" spans="3:24" s="48" customFormat="1" ht="12">
      <c r="C20" s="55"/>
      <c r="D20" s="109" t="s">
        <v>643</v>
      </c>
      <c r="E20" s="142" t="s">
        <v>644</v>
      </c>
      <c r="F20" s="110"/>
      <c r="G20" s="111" t="s">
        <v>645</v>
      </c>
      <c r="H20" s="143"/>
      <c r="I20" s="56"/>
      <c r="J20" s="56"/>
      <c r="K20" s="57"/>
      <c r="L20" s="56"/>
      <c r="M20" s="149"/>
      <c r="N20" s="56"/>
      <c r="O20" s="57"/>
      <c r="P20" s="58"/>
      <c r="Q20" s="56" t="s">
        <v>367</v>
      </c>
      <c r="R20" s="56"/>
      <c r="S20" s="57" t="s">
        <v>368</v>
      </c>
      <c r="T20" s="56"/>
      <c r="U20" s="149"/>
      <c r="V20" s="56"/>
      <c r="W20" s="57"/>
      <c r="X20" s="58"/>
    </row>
    <row r="21" spans="3:24">
      <c r="C21" s="112" t="s">
        <v>473</v>
      </c>
      <c r="D21" s="113"/>
      <c r="E21" s="138"/>
      <c r="F21" s="46"/>
      <c r="G21" s="47"/>
      <c r="H21" s="139"/>
      <c r="I21" s="162" t="s">
        <v>763</v>
      </c>
      <c r="J21" s="162" t="s">
        <v>733</v>
      </c>
      <c r="K21" s="163" t="s">
        <v>764</v>
      </c>
      <c r="L21" s="162" t="s">
        <v>733</v>
      </c>
      <c r="M21" s="164" t="s">
        <v>765</v>
      </c>
      <c r="N21" s="162" t="s">
        <v>733</v>
      </c>
      <c r="O21" s="163" t="s">
        <v>766</v>
      </c>
      <c r="P21" s="165" t="s">
        <v>733</v>
      </c>
      <c r="Q21" s="46"/>
      <c r="R21" s="46"/>
      <c r="S21" s="47"/>
      <c r="T21" s="46"/>
      <c r="U21" s="164" t="s">
        <v>767</v>
      </c>
      <c r="V21" s="162" t="s">
        <v>733</v>
      </c>
      <c r="W21" s="163" t="s">
        <v>768</v>
      </c>
      <c r="X21" s="165" t="s">
        <v>733</v>
      </c>
    </row>
    <row r="22" spans="3:24" s="48" customFormat="1" ht="12">
      <c r="C22" s="49"/>
      <c r="D22" s="99" t="s">
        <v>646</v>
      </c>
      <c r="E22" s="140"/>
      <c r="F22" s="50"/>
      <c r="G22" s="51"/>
      <c r="H22" s="141"/>
      <c r="I22" s="101" t="s">
        <v>647</v>
      </c>
      <c r="J22" s="101"/>
      <c r="K22" s="100" t="s">
        <v>370</v>
      </c>
      <c r="L22" s="101"/>
      <c r="M22" s="146" t="s">
        <v>371</v>
      </c>
      <c r="N22" s="103"/>
      <c r="O22" s="102" t="s">
        <v>372</v>
      </c>
      <c r="P22" s="147"/>
      <c r="Q22" s="50"/>
      <c r="R22" s="50"/>
      <c r="S22" s="51"/>
      <c r="T22" s="50"/>
      <c r="U22" s="151" t="s">
        <v>373</v>
      </c>
      <c r="V22" s="105"/>
      <c r="W22" s="104" t="s">
        <v>374</v>
      </c>
      <c r="X22" s="106"/>
    </row>
    <row r="23" spans="3:24">
      <c r="C23" s="114" t="s">
        <v>648</v>
      </c>
      <c r="D23" s="115"/>
      <c r="E23" s="166" t="s">
        <v>769</v>
      </c>
      <c r="F23" s="167" t="s">
        <v>722</v>
      </c>
      <c r="G23" s="168" t="s">
        <v>770</v>
      </c>
      <c r="H23" s="169" t="s">
        <v>722</v>
      </c>
      <c r="I23" s="52"/>
      <c r="J23" s="52"/>
      <c r="K23" s="53"/>
      <c r="L23" s="52"/>
      <c r="M23" s="148"/>
      <c r="N23" s="52"/>
      <c r="O23" s="53"/>
      <c r="P23" s="54"/>
      <c r="Q23" s="167" t="s">
        <v>771</v>
      </c>
      <c r="R23" s="167" t="s">
        <v>720</v>
      </c>
      <c r="S23" s="168" t="s">
        <v>772</v>
      </c>
      <c r="T23" s="167" t="s">
        <v>720</v>
      </c>
      <c r="U23" s="148"/>
      <c r="V23" s="52"/>
      <c r="W23" s="53"/>
      <c r="X23" s="54"/>
    </row>
    <row r="24" spans="3:24" s="48" customFormat="1" ht="12">
      <c r="C24" s="55"/>
      <c r="D24" s="109" t="s">
        <v>649</v>
      </c>
      <c r="E24" s="142" t="s">
        <v>650</v>
      </c>
      <c r="F24" s="110"/>
      <c r="G24" s="111" t="s">
        <v>376</v>
      </c>
      <c r="H24" s="143"/>
      <c r="I24" s="56"/>
      <c r="J24" s="56"/>
      <c r="K24" s="57"/>
      <c r="L24" s="56"/>
      <c r="M24" s="149"/>
      <c r="N24" s="56"/>
      <c r="O24" s="57"/>
      <c r="P24" s="58"/>
      <c r="Q24" s="56" t="s">
        <v>377</v>
      </c>
      <c r="R24" s="56"/>
      <c r="S24" s="57" t="s">
        <v>378</v>
      </c>
      <c r="T24" s="56"/>
      <c r="U24" s="149"/>
      <c r="V24" s="56"/>
      <c r="W24" s="57"/>
      <c r="X24" s="58"/>
    </row>
    <row r="25" spans="3:24">
      <c r="C25" s="116" t="s">
        <v>464</v>
      </c>
      <c r="D25" s="117"/>
      <c r="E25" s="138"/>
      <c r="F25" s="46"/>
      <c r="G25" s="47"/>
      <c r="H25" s="139"/>
      <c r="I25" s="171" t="s">
        <v>773</v>
      </c>
      <c r="J25" s="171" t="s">
        <v>731</v>
      </c>
      <c r="K25" s="172" t="s">
        <v>774</v>
      </c>
      <c r="L25" s="171" t="s">
        <v>731</v>
      </c>
      <c r="M25" s="170" t="s">
        <v>775</v>
      </c>
      <c r="N25" s="171" t="s">
        <v>731</v>
      </c>
      <c r="O25" s="172" t="s">
        <v>776</v>
      </c>
      <c r="P25" s="173" t="s">
        <v>731</v>
      </c>
      <c r="Q25" s="46"/>
      <c r="R25" s="46"/>
      <c r="S25" s="47"/>
      <c r="T25" s="46"/>
      <c r="U25" s="170" t="s">
        <v>777</v>
      </c>
      <c r="V25" s="171" t="s">
        <v>728</v>
      </c>
      <c r="W25" s="172" t="s">
        <v>778</v>
      </c>
      <c r="X25" s="173" t="s">
        <v>728</v>
      </c>
    </row>
    <row r="26" spans="3:24" s="48" customFormat="1" ht="12">
      <c r="C26" s="49"/>
      <c r="D26" s="99" t="s">
        <v>651</v>
      </c>
      <c r="E26" s="140"/>
      <c r="F26" s="50"/>
      <c r="G26" s="51"/>
      <c r="H26" s="141"/>
      <c r="I26" s="101" t="s">
        <v>380</v>
      </c>
      <c r="J26" s="101"/>
      <c r="K26" s="100" t="s">
        <v>381</v>
      </c>
      <c r="L26" s="101"/>
      <c r="M26" s="146" t="s">
        <v>382</v>
      </c>
      <c r="N26" s="103"/>
      <c r="O26" s="102" t="s">
        <v>383</v>
      </c>
      <c r="P26" s="147"/>
      <c r="Q26" s="50"/>
      <c r="R26" s="50"/>
      <c r="S26" s="51"/>
      <c r="T26" s="50"/>
      <c r="U26" s="151" t="s">
        <v>384</v>
      </c>
      <c r="V26" s="105"/>
      <c r="W26" s="104" t="s">
        <v>652</v>
      </c>
      <c r="X26" s="106"/>
    </row>
    <row r="27" spans="3:24">
      <c r="C27" s="118" t="s">
        <v>465</v>
      </c>
      <c r="D27" s="119"/>
      <c r="E27" s="174" t="s">
        <v>779</v>
      </c>
      <c r="F27" s="175" t="s">
        <v>783</v>
      </c>
      <c r="G27" s="176" t="s">
        <v>780</v>
      </c>
      <c r="H27" s="177" t="s">
        <v>783</v>
      </c>
      <c r="I27" s="52"/>
      <c r="J27" s="52"/>
      <c r="K27" s="53"/>
      <c r="L27" s="52"/>
      <c r="M27" s="148"/>
      <c r="N27" s="52"/>
      <c r="O27" s="53"/>
      <c r="P27" s="54"/>
      <c r="Q27" s="175" t="s">
        <v>781</v>
      </c>
      <c r="R27" s="175" t="s">
        <v>783</v>
      </c>
      <c r="S27" s="176" t="s">
        <v>782</v>
      </c>
      <c r="T27" s="175" t="s">
        <v>783</v>
      </c>
      <c r="U27" s="148"/>
      <c r="V27" s="52"/>
      <c r="W27" s="53"/>
      <c r="X27" s="54"/>
    </row>
    <row r="28" spans="3:24" s="48" customFormat="1" ht="11.25" thickBot="1">
      <c r="C28" s="59"/>
      <c r="D28" s="60" t="s">
        <v>653</v>
      </c>
      <c r="E28" s="144" t="s">
        <v>386</v>
      </c>
      <c r="F28" s="120"/>
      <c r="G28" s="121" t="s">
        <v>387</v>
      </c>
      <c r="H28" s="145"/>
      <c r="I28" s="61"/>
      <c r="J28" s="61"/>
      <c r="K28" s="62"/>
      <c r="L28" s="61"/>
      <c r="M28" s="150"/>
      <c r="N28" s="61"/>
      <c r="O28" s="62"/>
      <c r="P28" s="63"/>
      <c r="Q28" s="61" t="s">
        <v>388</v>
      </c>
      <c r="R28" s="61"/>
      <c r="S28" s="62" t="s">
        <v>389</v>
      </c>
      <c r="T28" s="61"/>
      <c r="U28" s="150"/>
      <c r="V28" s="61"/>
      <c r="W28" s="62"/>
      <c r="X28" s="63"/>
    </row>
    <row r="31" spans="3:24">
      <c r="Q31" s="41" t="s">
        <v>390</v>
      </c>
      <c r="U31" s="122" t="s">
        <v>654</v>
      </c>
      <c r="V31" s="123" t="s">
        <v>655</v>
      </c>
      <c r="W31" s="122" t="s">
        <v>656</v>
      </c>
      <c r="X31" s="124" t="s">
        <v>657</v>
      </c>
    </row>
    <row r="32" spans="3:24">
      <c r="U32" s="122" t="s">
        <v>658</v>
      </c>
      <c r="V32" s="125" t="s">
        <v>659</v>
      </c>
      <c r="W32" s="122" t="s">
        <v>658</v>
      </c>
      <c r="X32" s="125" t="s">
        <v>660</v>
      </c>
    </row>
    <row r="33" spans="3:24">
      <c r="Q33" s="41" t="s">
        <v>391</v>
      </c>
      <c r="U33" s="122" t="s">
        <v>661</v>
      </c>
      <c r="V33" s="126" t="s">
        <v>662</v>
      </c>
      <c r="W33" s="122" t="s">
        <v>663</v>
      </c>
      <c r="X33" s="127" t="s">
        <v>664</v>
      </c>
    </row>
    <row r="34" spans="3:24">
      <c r="U34" s="122" t="s">
        <v>665</v>
      </c>
      <c r="V34" s="126" t="s">
        <v>666</v>
      </c>
      <c r="W34" s="122" t="s">
        <v>667</v>
      </c>
      <c r="X34" s="127" t="s">
        <v>668</v>
      </c>
    </row>
    <row r="35" spans="3:24">
      <c r="Q35" s="41" t="s">
        <v>392</v>
      </c>
      <c r="U35" s="122" t="s">
        <v>669</v>
      </c>
      <c r="V35" s="125" t="s">
        <v>670</v>
      </c>
      <c r="W35" s="122" t="s">
        <v>671</v>
      </c>
      <c r="X35" s="125" t="s">
        <v>672</v>
      </c>
    </row>
    <row r="36" spans="3:24">
      <c r="U36" s="122" t="s">
        <v>673</v>
      </c>
      <c r="V36" s="124" t="s">
        <v>674</v>
      </c>
      <c r="W36" s="122" t="s">
        <v>675</v>
      </c>
      <c r="X36" s="123" t="s">
        <v>676</v>
      </c>
    </row>
    <row r="37" spans="3:24">
      <c r="Q37" s="41" t="s">
        <v>677</v>
      </c>
    </row>
    <row r="39" spans="3:24">
      <c r="Q39" s="41" t="s">
        <v>393</v>
      </c>
    </row>
    <row r="41" spans="3:24">
      <c r="Q41" s="47" t="s">
        <v>678</v>
      </c>
      <c r="R41" s="46"/>
      <c r="S41" s="46"/>
      <c r="T41" s="46"/>
      <c r="U41" s="128"/>
    </row>
    <row r="42" spans="3:24">
      <c r="Q42" s="129" t="s">
        <v>679</v>
      </c>
      <c r="R42" s="130"/>
      <c r="S42" s="130"/>
      <c r="T42" s="130"/>
      <c r="U42" s="131"/>
    </row>
    <row r="43" spans="3:24">
      <c r="I43" s="41" t="s">
        <v>865</v>
      </c>
    </row>
    <row r="45" spans="3:24">
      <c r="C45" s="42" t="s">
        <v>784</v>
      </c>
      <c r="E45" s="43" t="s">
        <v>785</v>
      </c>
    </row>
    <row r="46" spans="3:24">
      <c r="C46" s="42" t="s">
        <v>795</v>
      </c>
      <c r="D46" s="42" t="s">
        <v>858</v>
      </c>
      <c r="E46" s="43" t="s">
        <v>786</v>
      </c>
    </row>
    <row r="47" spans="3:24">
      <c r="D47" s="42" t="s">
        <v>825</v>
      </c>
      <c r="E47" s="43" t="s">
        <v>796</v>
      </c>
    </row>
    <row r="49" spans="3:5">
      <c r="C49" s="42" t="s">
        <v>787</v>
      </c>
      <c r="E49" s="43" t="s">
        <v>788</v>
      </c>
    </row>
    <row r="50" spans="3:5">
      <c r="C50" s="42" t="s">
        <v>797</v>
      </c>
      <c r="D50" s="42" t="s">
        <v>857</v>
      </c>
      <c r="E50" s="43" t="s">
        <v>789</v>
      </c>
    </row>
    <row r="51" spans="3:5">
      <c r="D51" s="42" t="s">
        <v>826</v>
      </c>
      <c r="E51" s="43" t="s">
        <v>798</v>
      </c>
    </row>
    <row r="52" spans="3:5">
      <c r="E52" s="43" t="s">
        <v>790</v>
      </c>
    </row>
    <row r="53" spans="3:5">
      <c r="E53" s="41"/>
    </row>
    <row r="54" spans="3:5">
      <c r="C54" s="42" t="s">
        <v>791</v>
      </c>
      <c r="E54" s="43" t="s">
        <v>792</v>
      </c>
    </row>
    <row r="55" spans="3:5">
      <c r="C55" s="42" t="s">
        <v>799</v>
      </c>
      <c r="D55" s="42" t="s">
        <v>858</v>
      </c>
      <c r="E55" s="43" t="s">
        <v>793</v>
      </c>
    </row>
    <row r="56" spans="3:5">
      <c r="D56" s="42" t="s">
        <v>827</v>
      </c>
      <c r="E56" s="43" t="s">
        <v>800</v>
      </c>
    </row>
    <row r="58" spans="3:5">
      <c r="C58" s="42" t="s">
        <v>801</v>
      </c>
      <c r="E58" s="43" t="s">
        <v>802</v>
      </c>
    </row>
    <row r="59" spans="3:5">
      <c r="C59" s="42" t="s">
        <v>803</v>
      </c>
      <c r="D59" s="42" t="s">
        <v>794</v>
      </c>
      <c r="E59" s="43" t="s">
        <v>804</v>
      </c>
    </row>
    <row r="60" spans="3:5">
      <c r="D60" s="42" t="s">
        <v>828</v>
      </c>
      <c r="E60" s="43" t="s">
        <v>805</v>
      </c>
    </row>
    <row r="62" spans="3:5">
      <c r="C62" s="42" t="s">
        <v>806</v>
      </c>
      <c r="E62" s="43" t="s">
        <v>807</v>
      </c>
    </row>
    <row r="63" spans="3:5">
      <c r="D63" s="42" t="s">
        <v>794</v>
      </c>
      <c r="E63" s="43" t="s">
        <v>808</v>
      </c>
    </row>
    <row r="64" spans="3:5">
      <c r="D64" s="42" t="s">
        <v>829</v>
      </c>
      <c r="E64" s="43" t="s">
        <v>809</v>
      </c>
    </row>
    <row r="66" spans="3:5">
      <c r="C66" s="42" t="s">
        <v>810</v>
      </c>
      <c r="E66" s="43" t="s">
        <v>813</v>
      </c>
    </row>
    <row r="67" spans="3:5">
      <c r="C67" s="42" t="s">
        <v>811</v>
      </c>
      <c r="D67" s="42" t="s">
        <v>864</v>
      </c>
      <c r="E67" s="43" t="s">
        <v>814</v>
      </c>
    </row>
    <row r="68" spans="3:5">
      <c r="D68" s="42" t="s">
        <v>830</v>
      </c>
      <c r="E68" s="43" t="s">
        <v>815</v>
      </c>
    </row>
    <row r="70" spans="3:5">
      <c r="C70" s="42" t="s">
        <v>816</v>
      </c>
      <c r="E70" s="43" t="s">
        <v>818</v>
      </c>
    </row>
    <row r="71" spans="3:5">
      <c r="C71" s="42" t="s">
        <v>817</v>
      </c>
      <c r="D71" s="42" t="s">
        <v>859</v>
      </c>
      <c r="E71" s="43" t="s">
        <v>819</v>
      </c>
    </row>
    <row r="72" spans="3:5">
      <c r="D72" s="42" t="s">
        <v>832</v>
      </c>
      <c r="E72" s="43" t="s">
        <v>824</v>
      </c>
    </row>
    <row r="74" spans="3:5">
      <c r="C74" s="42" t="s">
        <v>820</v>
      </c>
      <c r="E74" s="43" t="s">
        <v>823</v>
      </c>
    </row>
    <row r="75" spans="3:5">
      <c r="C75" s="42" t="s">
        <v>821</v>
      </c>
      <c r="D75" s="42" t="s">
        <v>860</v>
      </c>
      <c r="E75" s="43" t="s">
        <v>833</v>
      </c>
    </row>
    <row r="76" spans="3:5">
      <c r="C76" s="42" t="s">
        <v>822</v>
      </c>
      <c r="D76" s="42" t="s">
        <v>831</v>
      </c>
      <c r="E76" s="43" t="s">
        <v>834</v>
      </c>
    </row>
    <row r="78" spans="3:5">
      <c r="C78" s="42" t="s">
        <v>835</v>
      </c>
      <c r="E78" s="43" t="s">
        <v>838</v>
      </c>
    </row>
    <row r="79" spans="3:5">
      <c r="C79" s="42" t="s">
        <v>836</v>
      </c>
      <c r="D79" s="42" t="s">
        <v>859</v>
      </c>
      <c r="E79" s="43" t="s">
        <v>839</v>
      </c>
    </row>
    <row r="80" spans="3:5">
      <c r="D80" s="42" t="s">
        <v>837</v>
      </c>
      <c r="E80" s="43" t="s">
        <v>840</v>
      </c>
    </row>
    <row r="82" spans="3:5">
      <c r="C82" s="42" t="s">
        <v>841</v>
      </c>
      <c r="E82" s="43" t="s">
        <v>844</v>
      </c>
    </row>
    <row r="83" spans="3:5">
      <c r="C83" s="42" t="s">
        <v>842</v>
      </c>
      <c r="D83" s="42" t="s">
        <v>812</v>
      </c>
      <c r="E83" s="43" t="s">
        <v>866</v>
      </c>
    </row>
    <row r="84" spans="3:5">
      <c r="D84" s="42" t="s">
        <v>843</v>
      </c>
      <c r="E84" s="43" t="s">
        <v>867</v>
      </c>
    </row>
    <row r="86" spans="3:5">
      <c r="C86" s="42" t="s">
        <v>845</v>
      </c>
      <c r="E86" s="43" t="s">
        <v>848</v>
      </c>
    </row>
    <row r="87" spans="3:5">
      <c r="C87" s="42" t="s">
        <v>846</v>
      </c>
      <c r="D87" s="42" t="s">
        <v>812</v>
      </c>
      <c r="E87" s="43" t="s">
        <v>849</v>
      </c>
    </row>
    <row r="88" spans="3:5">
      <c r="D88" s="42" t="s">
        <v>847</v>
      </c>
      <c r="E88" s="43" t="s">
        <v>850</v>
      </c>
    </row>
    <row r="90" spans="3:5">
      <c r="C90" s="42" t="s">
        <v>851</v>
      </c>
      <c r="E90" s="43" t="s">
        <v>854</v>
      </c>
    </row>
    <row r="91" spans="3:5">
      <c r="C91" s="42" t="s">
        <v>852</v>
      </c>
      <c r="D91" s="42" t="s">
        <v>863</v>
      </c>
      <c r="E91" s="43" t="s">
        <v>855</v>
      </c>
    </row>
    <row r="92" spans="3:5">
      <c r="D92" s="42" t="s">
        <v>853</v>
      </c>
      <c r="E92" s="43" t="s">
        <v>856</v>
      </c>
    </row>
    <row r="94" spans="3:5">
      <c r="C94" s="43" t="s">
        <v>861</v>
      </c>
    </row>
  </sheetData>
  <sheetProtection password="CC27" sheet="1"/>
  <mergeCells count="15">
    <mergeCell ref="U3:X3"/>
    <mergeCell ref="Q4:R4"/>
    <mergeCell ref="S4:T4"/>
    <mergeCell ref="U4:V4"/>
    <mergeCell ref="W4:X4"/>
    <mergeCell ref="M3:P3"/>
    <mergeCell ref="M4:N4"/>
    <mergeCell ref="O4:P4"/>
    <mergeCell ref="Q3:T3"/>
    <mergeCell ref="E3:H3"/>
    <mergeCell ref="E4:F4"/>
    <mergeCell ref="G4:H4"/>
    <mergeCell ref="I3:L3"/>
    <mergeCell ref="I4:J4"/>
    <mergeCell ref="K4:L4"/>
  </mergeCells>
  <phoneticPr fontId="15"/>
  <pageMargins left="0.75" right="0.75" top="0.69" bottom="0.64" header="0.51200000000000001" footer="0.51200000000000001"/>
  <pageSetup paperSize="9" scale="60" orientation="portrait" horizontalDpi="4294967293"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16"/>
  <sheetViews>
    <sheetView showGridLines="0" showRowColHeaders="0" workbookViewId="0">
      <selection activeCell="E1" sqref="E1:IV65536"/>
    </sheetView>
  </sheetViews>
  <sheetFormatPr defaultColWidth="0" defaultRowHeight="14.25"/>
  <cols>
    <col min="1" max="1" width="2.125" customWidth="1"/>
    <col min="2" max="2" width="13.375" customWidth="1"/>
    <col min="3" max="3" width="45.25" customWidth="1"/>
    <col min="4" max="4" width="2.625" customWidth="1"/>
  </cols>
  <sheetData>
    <row r="2" spans="2:3">
      <c r="C2" t="s">
        <v>474</v>
      </c>
    </row>
    <row r="3" spans="2:3" ht="6.75" customHeight="1"/>
    <row r="4" spans="2:3" ht="33.75" customHeight="1">
      <c r="B4" s="229" t="s">
        <v>487</v>
      </c>
      <c r="C4" s="229"/>
    </row>
    <row r="5" spans="2:3" ht="78.75" customHeight="1">
      <c r="C5" s="71" t="s">
        <v>475</v>
      </c>
    </row>
    <row r="6" spans="2:3" ht="97.5" customHeight="1">
      <c r="C6" s="71" t="s">
        <v>476</v>
      </c>
    </row>
    <row r="7" spans="2:3" ht="96" customHeight="1">
      <c r="C7" s="71" t="s">
        <v>485</v>
      </c>
    </row>
    <row r="8" spans="2:3" ht="97.5" customHeight="1">
      <c r="C8" s="71" t="s">
        <v>477</v>
      </c>
    </row>
    <row r="9" spans="2:3" ht="95.25" customHeight="1">
      <c r="C9" s="71" t="s">
        <v>478</v>
      </c>
    </row>
    <row r="10" spans="2:3">
      <c r="B10" t="s">
        <v>479</v>
      </c>
    </row>
    <row r="11" spans="2:3" ht="57.75" customHeight="1">
      <c r="B11" s="229" t="s">
        <v>480</v>
      </c>
      <c r="C11" s="229"/>
    </row>
    <row r="12" spans="2:3" ht="34.5" customHeight="1">
      <c r="B12" s="229" t="s">
        <v>486</v>
      </c>
      <c r="C12" s="229"/>
    </row>
    <row r="13" spans="2:3">
      <c r="B13" t="s">
        <v>481</v>
      </c>
    </row>
    <row r="14" spans="2:3">
      <c r="B14" t="s">
        <v>482</v>
      </c>
    </row>
    <row r="15" spans="2:3" ht="28.5" customHeight="1">
      <c r="B15" s="229" t="s">
        <v>483</v>
      </c>
      <c r="C15" s="229"/>
    </row>
    <row r="16" spans="2:3">
      <c r="B16" t="s">
        <v>484</v>
      </c>
    </row>
  </sheetData>
  <sheetProtection password="CC27" sheet="1"/>
  <mergeCells count="4">
    <mergeCell ref="B11:C11"/>
    <mergeCell ref="B12:C12"/>
    <mergeCell ref="B15:C15"/>
    <mergeCell ref="B4:C4"/>
  </mergeCells>
  <phoneticPr fontId="15"/>
  <pageMargins left="0.75" right="0.75" top="1" bottom="1" header="0.51200000000000001" footer="0.51200000000000001"/>
  <pageSetup paperSize="9" orientation="portrait" horizontalDpi="4294967293" verticalDpi="0" r:id="rId1"/>
  <headerFooter alignWithMargins="0"/>
  <drawing r:id="rId2"/>
  <legacyDrawing r:id="rId3"/>
  <oleObjects>
    <mc:AlternateContent xmlns:mc="http://schemas.openxmlformats.org/markup-compatibility/2006">
      <mc:Choice Requires="x14">
        <oleObject progId="Word.Document.8" shapeId="4098" r:id="rId4">
          <objectPr defaultSize="0" r:id="rId5">
            <anchor moveWithCells="1">
              <from>
                <xdr:col>1</xdr:col>
                <xdr:colOff>0</xdr:colOff>
                <xdr:row>4</xdr:row>
                <xdr:rowOff>0</xdr:rowOff>
              </from>
              <to>
                <xdr:col>1</xdr:col>
                <xdr:colOff>990600</xdr:colOff>
                <xdr:row>5</xdr:row>
                <xdr:rowOff>0</xdr:rowOff>
              </to>
            </anchor>
          </objectPr>
        </oleObject>
      </mc:Choice>
      <mc:Fallback>
        <oleObject progId="Word.Document.8" shapeId="4098" r:id="rId4"/>
      </mc:Fallback>
    </mc:AlternateContent>
    <mc:AlternateContent xmlns:mc="http://schemas.openxmlformats.org/markup-compatibility/2006">
      <mc:Choice Requires="x14">
        <oleObject progId="Word.Document.8" shapeId="4099" r:id="rId6">
          <objectPr defaultSize="0" r:id="rId7">
            <anchor moveWithCells="1">
              <from>
                <xdr:col>1</xdr:col>
                <xdr:colOff>0</xdr:colOff>
                <xdr:row>5</xdr:row>
                <xdr:rowOff>0</xdr:rowOff>
              </from>
              <to>
                <xdr:col>1</xdr:col>
                <xdr:colOff>1000125</xdr:colOff>
                <xdr:row>5</xdr:row>
                <xdr:rowOff>1209675</xdr:rowOff>
              </to>
            </anchor>
          </objectPr>
        </oleObject>
      </mc:Choice>
      <mc:Fallback>
        <oleObject progId="Word.Document.8" shapeId="4099" r:id="rId6"/>
      </mc:Fallback>
    </mc:AlternateContent>
    <mc:AlternateContent xmlns:mc="http://schemas.openxmlformats.org/markup-compatibility/2006">
      <mc:Choice Requires="x14">
        <oleObject progId="Word.Document.8" shapeId="4100" r:id="rId8">
          <objectPr defaultSize="0" r:id="rId9">
            <anchor moveWithCells="1">
              <from>
                <xdr:col>1</xdr:col>
                <xdr:colOff>0</xdr:colOff>
                <xdr:row>6</xdr:row>
                <xdr:rowOff>0</xdr:rowOff>
              </from>
              <to>
                <xdr:col>1</xdr:col>
                <xdr:colOff>1000125</xdr:colOff>
                <xdr:row>6</xdr:row>
                <xdr:rowOff>1209675</xdr:rowOff>
              </to>
            </anchor>
          </objectPr>
        </oleObject>
      </mc:Choice>
      <mc:Fallback>
        <oleObject progId="Word.Document.8" shapeId="4100" r:id="rId8"/>
      </mc:Fallback>
    </mc:AlternateContent>
    <mc:AlternateContent xmlns:mc="http://schemas.openxmlformats.org/markup-compatibility/2006">
      <mc:Choice Requires="x14">
        <oleObject progId="Word.Document.8" shapeId="4101" r:id="rId10">
          <objectPr defaultSize="0" r:id="rId11">
            <anchor moveWithCells="1">
              <from>
                <xdr:col>1</xdr:col>
                <xdr:colOff>0</xdr:colOff>
                <xdr:row>7</xdr:row>
                <xdr:rowOff>0</xdr:rowOff>
              </from>
              <to>
                <xdr:col>1</xdr:col>
                <xdr:colOff>1000125</xdr:colOff>
                <xdr:row>7</xdr:row>
                <xdr:rowOff>1209675</xdr:rowOff>
              </to>
            </anchor>
          </objectPr>
        </oleObject>
      </mc:Choice>
      <mc:Fallback>
        <oleObject progId="Word.Document.8" shapeId="4101" r:id="rId10"/>
      </mc:Fallback>
    </mc:AlternateContent>
    <mc:AlternateContent xmlns:mc="http://schemas.openxmlformats.org/markup-compatibility/2006">
      <mc:Choice Requires="x14">
        <oleObject progId="Word.Document.8" shapeId="4102" r:id="rId12">
          <objectPr defaultSize="0" r:id="rId13">
            <anchor moveWithCells="1">
              <from>
                <xdr:col>1</xdr:col>
                <xdr:colOff>0</xdr:colOff>
                <xdr:row>8</xdr:row>
                <xdr:rowOff>0</xdr:rowOff>
              </from>
              <to>
                <xdr:col>1</xdr:col>
                <xdr:colOff>1000125</xdr:colOff>
                <xdr:row>9</xdr:row>
                <xdr:rowOff>0</xdr:rowOff>
              </to>
            </anchor>
          </objectPr>
        </oleObject>
      </mc:Choice>
      <mc:Fallback>
        <oleObject progId="Word.Document.8" shapeId="4102" r:id="rId12"/>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14"/>
  <sheetViews>
    <sheetView showRowColHeaders="0" workbookViewId="0">
      <selection activeCell="C2" sqref="C2"/>
    </sheetView>
  </sheetViews>
  <sheetFormatPr defaultColWidth="0" defaultRowHeight="14.25"/>
  <cols>
    <col min="1" max="1" width="2.625" customWidth="1"/>
    <col min="2" max="2" width="13.625" customWidth="1"/>
    <col min="3" max="3" width="51.125" customWidth="1"/>
    <col min="4" max="4" width="3.375" customWidth="1"/>
  </cols>
  <sheetData>
    <row r="2" spans="2:3">
      <c r="C2" t="s">
        <v>488</v>
      </c>
    </row>
    <row r="3" spans="2:3" ht="28.5" customHeight="1">
      <c r="B3" s="229" t="s">
        <v>501</v>
      </c>
      <c r="C3" s="229"/>
    </row>
    <row r="4" spans="2:3" ht="99" customHeight="1">
      <c r="C4" s="71" t="s">
        <v>489</v>
      </c>
    </row>
    <row r="5" spans="2:3" ht="96.75" customHeight="1">
      <c r="C5" s="71" t="s">
        <v>490</v>
      </c>
    </row>
    <row r="6" spans="2:3" ht="91.5" customHeight="1">
      <c r="C6" s="71" t="s">
        <v>491</v>
      </c>
    </row>
    <row r="7" spans="2:3" ht="102" customHeight="1">
      <c r="C7" s="71" t="s">
        <v>492</v>
      </c>
    </row>
    <row r="8" spans="2:3" ht="107.25" customHeight="1">
      <c r="C8" s="71" t="s">
        <v>493</v>
      </c>
    </row>
    <row r="9" spans="2:3" ht="30" customHeight="1">
      <c r="B9" s="229" t="s">
        <v>494</v>
      </c>
      <c r="C9" s="229"/>
    </row>
    <row r="10" spans="2:3">
      <c r="B10" t="s">
        <v>495</v>
      </c>
    </row>
    <row r="11" spans="2:3" ht="33.75" customHeight="1">
      <c r="B11" s="229" t="s">
        <v>496</v>
      </c>
      <c r="C11" s="229"/>
    </row>
    <row r="12" spans="2:3" ht="36" customHeight="1">
      <c r="B12" s="229" t="s">
        <v>497</v>
      </c>
      <c r="C12" s="229"/>
    </row>
    <row r="13" spans="2:3">
      <c r="B13" t="s">
        <v>498</v>
      </c>
    </row>
    <row r="14" spans="2:3">
      <c r="B14" t="s">
        <v>499</v>
      </c>
    </row>
  </sheetData>
  <sheetProtection password="CC27" sheet="1"/>
  <mergeCells count="4">
    <mergeCell ref="B9:C9"/>
    <mergeCell ref="B11:C11"/>
    <mergeCell ref="B12:C12"/>
    <mergeCell ref="B3:C3"/>
  </mergeCells>
  <phoneticPr fontId="15"/>
  <pageMargins left="0.75" right="0.75" top="1" bottom="1" header="0.51200000000000001" footer="0.51200000000000001"/>
  <pageSetup paperSize="9" orientation="portrait" horizontalDpi="4294967293" verticalDpi="0" r:id="rId1"/>
  <headerFooter alignWithMargins="0"/>
  <drawing r:id="rId2"/>
  <legacyDrawing r:id="rId3"/>
  <oleObjects>
    <mc:AlternateContent xmlns:mc="http://schemas.openxmlformats.org/markup-compatibility/2006">
      <mc:Choice Requires="x14">
        <oleObject progId="Word.Document.8" shapeId="5121" r:id="rId4">
          <objectPr defaultSize="0" r:id="rId5">
            <anchor moveWithCells="1">
              <from>
                <xdr:col>1</xdr:col>
                <xdr:colOff>9525</xdr:colOff>
                <xdr:row>3</xdr:row>
                <xdr:rowOff>238125</xdr:rowOff>
              </from>
              <to>
                <xdr:col>1</xdr:col>
                <xdr:colOff>1000125</xdr:colOff>
                <xdr:row>3</xdr:row>
                <xdr:rowOff>1238250</xdr:rowOff>
              </to>
            </anchor>
          </objectPr>
        </oleObject>
      </mc:Choice>
      <mc:Fallback>
        <oleObject progId="Word.Document.8" shapeId="5121" r:id="rId4"/>
      </mc:Fallback>
    </mc:AlternateContent>
    <mc:AlternateContent xmlns:mc="http://schemas.openxmlformats.org/markup-compatibility/2006">
      <mc:Choice Requires="x14">
        <oleObject progId="Word.Document.8" shapeId="5122" r:id="rId6">
          <objectPr defaultSize="0" r:id="rId7">
            <anchor moveWithCells="1">
              <from>
                <xdr:col>0</xdr:col>
                <xdr:colOff>190500</xdr:colOff>
                <xdr:row>4</xdr:row>
                <xdr:rowOff>28575</xdr:rowOff>
              </from>
              <to>
                <xdr:col>1</xdr:col>
                <xdr:colOff>990600</xdr:colOff>
                <xdr:row>5</xdr:row>
                <xdr:rowOff>9525</xdr:rowOff>
              </to>
            </anchor>
          </objectPr>
        </oleObject>
      </mc:Choice>
      <mc:Fallback>
        <oleObject progId="Word.Document.8" shapeId="5122" r:id="rId6"/>
      </mc:Fallback>
    </mc:AlternateContent>
    <mc:AlternateContent xmlns:mc="http://schemas.openxmlformats.org/markup-compatibility/2006">
      <mc:Choice Requires="x14">
        <oleObject progId="Word.Document.8" shapeId="5123" r:id="rId8">
          <objectPr defaultSize="0" r:id="rId9">
            <anchor moveWithCells="1">
              <from>
                <xdr:col>0</xdr:col>
                <xdr:colOff>180975</xdr:colOff>
                <xdr:row>5</xdr:row>
                <xdr:rowOff>38100</xdr:rowOff>
              </from>
              <to>
                <xdr:col>1</xdr:col>
                <xdr:colOff>981075</xdr:colOff>
                <xdr:row>6</xdr:row>
                <xdr:rowOff>85725</xdr:rowOff>
              </to>
            </anchor>
          </objectPr>
        </oleObject>
      </mc:Choice>
      <mc:Fallback>
        <oleObject progId="Word.Document.8" shapeId="5123" r:id="rId8"/>
      </mc:Fallback>
    </mc:AlternateContent>
    <mc:AlternateContent xmlns:mc="http://schemas.openxmlformats.org/markup-compatibility/2006">
      <mc:Choice Requires="x14">
        <oleObject progId="Word.Document.8" shapeId="5124" r:id="rId10">
          <objectPr defaultSize="0" r:id="rId11">
            <anchor moveWithCells="1">
              <from>
                <xdr:col>1</xdr:col>
                <xdr:colOff>9525</xdr:colOff>
                <xdr:row>6</xdr:row>
                <xdr:rowOff>133350</xdr:rowOff>
              </from>
              <to>
                <xdr:col>1</xdr:col>
                <xdr:colOff>1009650</xdr:colOff>
                <xdr:row>7</xdr:row>
                <xdr:rowOff>47625</xdr:rowOff>
              </to>
            </anchor>
          </objectPr>
        </oleObject>
      </mc:Choice>
      <mc:Fallback>
        <oleObject progId="Word.Document.8" shapeId="5124" r:id="rId10"/>
      </mc:Fallback>
    </mc:AlternateContent>
    <mc:AlternateContent xmlns:mc="http://schemas.openxmlformats.org/markup-compatibility/2006">
      <mc:Choice Requires="x14">
        <oleObject progId="Word.Document.8" shapeId="5125" r:id="rId12">
          <objectPr defaultSize="0" r:id="rId13">
            <anchor moveWithCells="1">
              <from>
                <xdr:col>1</xdr:col>
                <xdr:colOff>0</xdr:colOff>
                <xdr:row>7</xdr:row>
                <xdr:rowOff>161925</xdr:rowOff>
              </from>
              <to>
                <xdr:col>1</xdr:col>
                <xdr:colOff>1000125</xdr:colOff>
                <xdr:row>8</xdr:row>
                <xdr:rowOff>9525</xdr:rowOff>
              </to>
            </anchor>
          </objectPr>
        </oleObject>
      </mc:Choice>
      <mc:Fallback>
        <oleObject progId="Word.Document.8" shapeId="5125" r:id="rId12"/>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17"/>
  <sheetViews>
    <sheetView showRowColHeaders="0" workbookViewId="0">
      <selection activeCell="E1" sqref="E1:IV65536"/>
    </sheetView>
  </sheetViews>
  <sheetFormatPr defaultColWidth="0" defaultRowHeight="14.25"/>
  <cols>
    <col min="1" max="1" width="2" customWidth="1"/>
    <col min="2" max="2" width="13.25" customWidth="1"/>
    <col min="3" max="3" width="44" customWidth="1"/>
    <col min="4" max="4" width="3.375" customWidth="1"/>
  </cols>
  <sheetData>
    <row r="2" spans="2:3">
      <c r="C2" t="s">
        <v>502</v>
      </c>
    </row>
    <row r="3" spans="2:3" ht="51.75" customHeight="1">
      <c r="C3" s="72" t="s">
        <v>505</v>
      </c>
    </row>
    <row r="4" spans="2:3" ht="126.75" customHeight="1">
      <c r="C4" s="71" t="s">
        <v>504</v>
      </c>
    </row>
    <row r="5" spans="2:3" ht="98.25" customHeight="1">
      <c r="C5" s="71" t="s">
        <v>506</v>
      </c>
    </row>
    <row r="6" spans="2:3" ht="90" customHeight="1">
      <c r="C6" s="71" t="s">
        <v>507</v>
      </c>
    </row>
    <row r="7" spans="2:3" ht="102" customHeight="1">
      <c r="C7" s="71" t="s">
        <v>508</v>
      </c>
    </row>
    <row r="8" spans="2:3" ht="93" customHeight="1">
      <c r="C8" s="71" t="s">
        <v>509</v>
      </c>
    </row>
    <row r="9" spans="2:3" ht="31.5" customHeight="1">
      <c r="B9" s="229" t="s">
        <v>510</v>
      </c>
      <c r="C9" s="229"/>
    </row>
    <row r="10" spans="2:3" ht="30" customHeight="1">
      <c r="B10" s="229" t="s">
        <v>511</v>
      </c>
      <c r="C10" s="229"/>
    </row>
    <row r="11" spans="2:3" ht="28.5" customHeight="1">
      <c r="B11" s="229" t="s">
        <v>512</v>
      </c>
      <c r="C11" s="229"/>
    </row>
    <row r="12" spans="2:3">
      <c r="B12" t="s">
        <v>513</v>
      </c>
    </row>
    <row r="13" spans="2:3" ht="28.5" customHeight="1">
      <c r="B13" s="229" t="s">
        <v>514</v>
      </c>
      <c r="C13" s="229"/>
    </row>
    <row r="14" spans="2:3">
      <c r="B14" t="s">
        <v>515</v>
      </c>
    </row>
    <row r="15" spans="2:3" ht="32.25" customHeight="1">
      <c r="B15" s="229" t="s">
        <v>516</v>
      </c>
      <c r="C15" s="229"/>
    </row>
    <row r="17" spans="2:2">
      <c r="B17" t="s">
        <v>517</v>
      </c>
    </row>
  </sheetData>
  <sheetProtection password="CC27" sheet="1"/>
  <mergeCells count="5">
    <mergeCell ref="B15:C15"/>
    <mergeCell ref="B9:C9"/>
    <mergeCell ref="B10:C10"/>
    <mergeCell ref="B11:C11"/>
    <mergeCell ref="B13:C13"/>
  </mergeCells>
  <phoneticPr fontId="15"/>
  <pageMargins left="0.75" right="0.75" top="1" bottom="1" header="0.51200000000000001" footer="0.51200000000000001"/>
  <headerFooter alignWithMargins="0"/>
  <drawing r:id="rId1"/>
  <legacyDrawing r:id="rId2"/>
  <oleObjects>
    <mc:AlternateContent xmlns:mc="http://schemas.openxmlformats.org/markup-compatibility/2006">
      <mc:Choice Requires="x14">
        <oleObject progId="Word.Document.8" shapeId="6145" r:id="rId3">
          <objectPr defaultSize="0" r:id="rId4">
            <anchor moveWithCells="1">
              <from>
                <xdr:col>1</xdr:col>
                <xdr:colOff>0</xdr:colOff>
                <xdr:row>2</xdr:row>
                <xdr:rowOff>0</xdr:rowOff>
              </from>
              <to>
                <xdr:col>1</xdr:col>
                <xdr:colOff>1000125</xdr:colOff>
                <xdr:row>3</xdr:row>
                <xdr:rowOff>552450</xdr:rowOff>
              </to>
            </anchor>
          </objectPr>
        </oleObject>
      </mc:Choice>
      <mc:Fallback>
        <oleObject progId="Word.Document.8" shapeId="6145" r:id="rId3"/>
      </mc:Fallback>
    </mc:AlternateContent>
    <mc:AlternateContent xmlns:mc="http://schemas.openxmlformats.org/markup-compatibility/2006">
      <mc:Choice Requires="x14">
        <oleObject progId="Word.Document.8" shapeId="6146" r:id="rId5">
          <objectPr defaultSize="0" r:id="rId6">
            <anchor moveWithCells="1">
              <from>
                <xdr:col>1</xdr:col>
                <xdr:colOff>19050</xdr:colOff>
                <xdr:row>3</xdr:row>
                <xdr:rowOff>600075</xdr:rowOff>
              </from>
              <to>
                <xdr:col>2</xdr:col>
                <xdr:colOff>0</xdr:colOff>
                <xdr:row>3</xdr:row>
                <xdr:rowOff>1600200</xdr:rowOff>
              </to>
            </anchor>
          </objectPr>
        </oleObject>
      </mc:Choice>
      <mc:Fallback>
        <oleObject progId="Word.Document.8" shapeId="6146" r:id="rId5"/>
      </mc:Fallback>
    </mc:AlternateContent>
    <mc:AlternateContent xmlns:mc="http://schemas.openxmlformats.org/markup-compatibility/2006">
      <mc:Choice Requires="x14">
        <oleObject progId="Word.Document.8" shapeId="6147" r:id="rId7">
          <objectPr defaultSize="0" r:id="rId8">
            <anchor moveWithCells="1">
              <from>
                <xdr:col>1</xdr:col>
                <xdr:colOff>0</xdr:colOff>
                <xdr:row>4</xdr:row>
                <xdr:rowOff>0</xdr:rowOff>
              </from>
              <to>
                <xdr:col>1</xdr:col>
                <xdr:colOff>1000125</xdr:colOff>
                <xdr:row>4</xdr:row>
                <xdr:rowOff>1209675</xdr:rowOff>
              </to>
            </anchor>
          </objectPr>
        </oleObject>
      </mc:Choice>
      <mc:Fallback>
        <oleObject progId="Word.Document.8" shapeId="6147" r:id="rId7"/>
      </mc:Fallback>
    </mc:AlternateContent>
    <mc:AlternateContent xmlns:mc="http://schemas.openxmlformats.org/markup-compatibility/2006">
      <mc:Choice Requires="x14">
        <oleObject progId="Word.Document.8" shapeId="6148" r:id="rId9">
          <objectPr defaultSize="0" r:id="rId10">
            <anchor moveWithCells="1">
              <from>
                <xdr:col>0</xdr:col>
                <xdr:colOff>142875</xdr:colOff>
                <xdr:row>4</xdr:row>
                <xdr:rowOff>1238250</xdr:rowOff>
              </from>
              <to>
                <xdr:col>1</xdr:col>
                <xdr:colOff>990600</xdr:colOff>
                <xdr:row>6</xdr:row>
                <xdr:rowOff>57150</xdr:rowOff>
              </to>
            </anchor>
          </objectPr>
        </oleObject>
      </mc:Choice>
      <mc:Fallback>
        <oleObject progId="Word.Document.8" shapeId="6148" r:id="rId9"/>
      </mc:Fallback>
    </mc:AlternateContent>
    <mc:AlternateContent xmlns:mc="http://schemas.openxmlformats.org/markup-compatibility/2006">
      <mc:Choice Requires="x14">
        <oleObject progId="Word.Document.8" shapeId="6149" r:id="rId11">
          <objectPr defaultSize="0" r:id="rId12">
            <anchor moveWithCells="1">
              <from>
                <xdr:col>1</xdr:col>
                <xdr:colOff>0</xdr:colOff>
                <xdr:row>6</xdr:row>
                <xdr:rowOff>47625</xdr:rowOff>
              </from>
              <to>
                <xdr:col>1</xdr:col>
                <xdr:colOff>1000125</xdr:colOff>
                <xdr:row>6</xdr:row>
                <xdr:rowOff>1257300</xdr:rowOff>
              </to>
            </anchor>
          </objectPr>
        </oleObject>
      </mc:Choice>
      <mc:Fallback>
        <oleObject progId="Word.Document.8" shapeId="6149" r:id="rId11"/>
      </mc:Fallback>
    </mc:AlternateContent>
    <mc:AlternateContent xmlns:mc="http://schemas.openxmlformats.org/markup-compatibility/2006">
      <mc:Choice Requires="x14">
        <oleObject progId="Word.Document.8" shapeId="6150" r:id="rId13">
          <objectPr defaultSize="0" r:id="rId14">
            <anchor moveWithCells="1">
              <from>
                <xdr:col>1</xdr:col>
                <xdr:colOff>0</xdr:colOff>
                <xdr:row>7</xdr:row>
                <xdr:rowOff>0</xdr:rowOff>
              </from>
              <to>
                <xdr:col>1</xdr:col>
                <xdr:colOff>1000125</xdr:colOff>
                <xdr:row>8</xdr:row>
                <xdr:rowOff>28575</xdr:rowOff>
              </to>
            </anchor>
          </objectPr>
        </oleObject>
      </mc:Choice>
      <mc:Fallback>
        <oleObject progId="Word.Document.8" shapeId="6150" r:id="rId13"/>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17"/>
  <sheetViews>
    <sheetView showRowColHeaders="0" workbookViewId="0">
      <selection activeCell="E7" sqref="E1:IV65536"/>
    </sheetView>
  </sheetViews>
  <sheetFormatPr defaultColWidth="0" defaultRowHeight="14.25"/>
  <cols>
    <col min="1" max="1" width="3.625" customWidth="1"/>
    <col min="2" max="2" width="13.25" customWidth="1"/>
    <col min="3" max="3" width="44" customWidth="1"/>
    <col min="4" max="4" width="2.5" customWidth="1"/>
  </cols>
  <sheetData>
    <row r="2" spans="2:3">
      <c r="C2" t="s">
        <v>518</v>
      </c>
    </row>
    <row r="3" spans="2:3" ht="28.5">
      <c r="B3" t="s">
        <v>500</v>
      </c>
      <c r="C3" s="71" t="s">
        <v>519</v>
      </c>
    </row>
    <row r="4" spans="2:3" ht="94.5" customHeight="1"/>
    <row r="5" spans="2:3" ht="5.25" customHeight="1"/>
    <row r="6" spans="2:3" ht="31.5" customHeight="1">
      <c r="B6" s="229" t="s">
        <v>520</v>
      </c>
      <c r="C6" s="229"/>
    </row>
    <row r="7" spans="2:3" ht="89.25" customHeight="1">
      <c r="C7" s="71" t="s">
        <v>521</v>
      </c>
    </row>
    <row r="8" spans="2:3" ht="104.25" customHeight="1">
      <c r="C8" s="71" t="s">
        <v>522</v>
      </c>
    </row>
    <row r="9" spans="2:3" ht="91.5" customHeight="1">
      <c r="C9" s="71" t="s">
        <v>523</v>
      </c>
    </row>
    <row r="10" spans="2:3" ht="93.75" customHeight="1">
      <c r="C10" s="71" t="s">
        <v>524</v>
      </c>
    </row>
    <row r="12" spans="2:3" ht="33" customHeight="1">
      <c r="B12" s="229" t="s">
        <v>525</v>
      </c>
      <c r="C12" s="229"/>
    </row>
    <row r="13" spans="2:3">
      <c r="B13" t="s">
        <v>526</v>
      </c>
    </row>
    <row r="14" spans="2:3" ht="32.25" customHeight="1">
      <c r="B14" s="229" t="s">
        <v>527</v>
      </c>
      <c r="C14" s="229"/>
    </row>
    <row r="15" spans="2:3">
      <c r="B15" t="s">
        <v>528</v>
      </c>
    </row>
    <row r="16" spans="2:3">
      <c r="B16" t="s">
        <v>529</v>
      </c>
    </row>
    <row r="17" spans="2:3" ht="36.75" customHeight="1">
      <c r="B17" s="229" t="s">
        <v>530</v>
      </c>
      <c r="C17" s="229"/>
    </row>
  </sheetData>
  <sheetProtection password="CC27" sheet="1"/>
  <mergeCells count="4">
    <mergeCell ref="B6:C6"/>
    <mergeCell ref="B12:C12"/>
    <mergeCell ref="B14:C14"/>
    <mergeCell ref="B17:C17"/>
  </mergeCells>
  <phoneticPr fontId="15"/>
  <pageMargins left="0.75" right="0.75" top="1" bottom="1" header="0.51200000000000001" footer="0.51200000000000001"/>
  <pageSetup paperSize="9" orientation="portrait" horizontalDpi="4294967293" verticalDpi="0" r:id="rId1"/>
  <headerFooter alignWithMargins="0"/>
  <drawing r:id="rId2"/>
  <legacyDrawing r:id="rId3"/>
  <oleObjects>
    <mc:AlternateContent xmlns:mc="http://schemas.openxmlformats.org/markup-compatibility/2006">
      <mc:Choice Requires="x14">
        <oleObject progId="Word.Document.8" shapeId="7169" r:id="rId4">
          <objectPr defaultSize="0" r:id="rId5">
            <anchor moveWithCells="1">
              <from>
                <xdr:col>1</xdr:col>
                <xdr:colOff>0</xdr:colOff>
                <xdr:row>3</xdr:row>
                <xdr:rowOff>123825</xdr:rowOff>
              </from>
              <to>
                <xdr:col>1</xdr:col>
                <xdr:colOff>990600</xdr:colOff>
                <xdr:row>3</xdr:row>
                <xdr:rowOff>1123950</xdr:rowOff>
              </to>
            </anchor>
          </objectPr>
        </oleObject>
      </mc:Choice>
      <mc:Fallback>
        <oleObject progId="Word.Document.8" shapeId="7169" r:id="rId4"/>
      </mc:Fallback>
    </mc:AlternateContent>
    <mc:AlternateContent xmlns:mc="http://schemas.openxmlformats.org/markup-compatibility/2006">
      <mc:Choice Requires="x14">
        <oleObject progId="Word.Document.8" shapeId="7170" r:id="rId6">
          <objectPr defaultSize="0" r:id="rId7">
            <anchor moveWithCells="1">
              <from>
                <xdr:col>2</xdr:col>
                <xdr:colOff>923925</xdr:colOff>
                <xdr:row>2</xdr:row>
                <xdr:rowOff>266700</xdr:rowOff>
              </from>
              <to>
                <xdr:col>2</xdr:col>
                <xdr:colOff>1924050</xdr:colOff>
                <xdr:row>3</xdr:row>
                <xdr:rowOff>1114425</xdr:rowOff>
              </to>
            </anchor>
          </objectPr>
        </oleObject>
      </mc:Choice>
      <mc:Fallback>
        <oleObject progId="Word.Document.8" shapeId="7170" r:id="rId6"/>
      </mc:Fallback>
    </mc:AlternateContent>
    <mc:AlternateContent xmlns:mc="http://schemas.openxmlformats.org/markup-compatibility/2006">
      <mc:Choice Requires="x14">
        <oleObject progId="Word.Document.8" shapeId="7171" r:id="rId8">
          <objectPr defaultSize="0" r:id="rId9">
            <anchor moveWithCells="1">
              <from>
                <xdr:col>1</xdr:col>
                <xdr:colOff>0</xdr:colOff>
                <xdr:row>6</xdr:row>
                <xdr:rowOff>0</xdr:rowOff>
              </from>
              <to>
                <xdr:col>1</xdr:col>
                <xdr:colOff>1000125</xdr:colOff>
                <xdr:row>7</xdr:row>
                <xdr:rowOff>76200</xdr:rowOff>
              </to>
            </anchor>
          </objectPr>
        </oleObject>
      </mc:Choice>
      <mc:Fallback>
        <oleObject progId="Word.Document.8" shapeId="7171" r:id="rId8"/>
      </mc:Fallback>
    </mc:AlternateContent>
    <mc:AlternateContent xmlns:mc="http://schemas.openxmlformats.org/markup-compatibility/2006">
      <mc:Choice Requires="x14">
        <oleObject progId="Word.Document.8" shapeId="7172" r:id="rId10">
          <objectPr defaultSize="0" r:id="rId11">
            <anchor moveWithCells="1">
              <from>
                <xdr:col>0</xdr:col>
                <xdr:colOff>266700</xdr:colOff>
                <xdr:row>7</xdr:row>
                <xdr:rowOff>76200</xdr:rowOff>
              </from>
              <to>
                <xdr:col>1</xdr:col>
                <xdr:colOff>990600</xdr:colOff>
                <xdr:row>7</xdr:row>
                <xdr:rowOff>1285875</xdr:rowOff>
              </to>
            </anchor>
          </objectPr>
        </oleObject>
      </mc:Choice>
      <mc:Fallback>
        <oleObject progId="Word.Document.8" shapeId="7172" r:id="rId10"/>
      </mc:Fallback>
    </mc:AlternateContent>
    <mc:AlternateContent xmlns:mc="http://schemas.openxmlformats.org/markup-compatibility/2006">
      <mc:Choice Requires="x14">
        <oleObject progId="Word.Document.8" shapeId="7173" r:id="rId12">
          <objectPr defaultSize="0" r:id="rId13">
            <anchor moveWithCells="1">
              <from>
                <xdr:col>1</xdr:col>
                <xdr:colOff>0</xdr:colOff>
                <xdr:row>8</xdr:row>
                <xdr:rowOff>0</xdr:rowOff>
              </from>
              <to>
                <xdr:col>1</xdr:col>
                <xdr:colOff>1000125</xdr:colOff>
                <xdr:row>9</xdr:row>
                <xdr:rowOff>47625</xdr:rowOff>
              </to>
            </anchor>
          </objectPr>
        </oleObject>
      </mc:Choice>
      <mc:Fallback>
        <oleObject progId="Word.Document.8" shapeId="7173" r:id="rId12"/>
      </mc:Fallback>
    </mc:AlternateContent>
    <mc:AlternateContent xmlns:mc="http://schemas.openxmlformats.org/markup-compatibility/2006">
      <mc:Choice Requires="x14">
        <oleObject progId="Word.Document.8" shapeId="7174" r:id="rId14">
          <objectPr defaultSize="0" r:id="rId15">
            <anchor moveWithCells="1">
              <from>
                <xdr:col>1</xdr:col>
                <xdr:colOff>0</xdr:colOff>
                <xdr:row>9</xdr:row>
                <xdr:rowOff>28575</xdr:rowOff>
              </from>
              <to>
                <xdr:col>1</xdr:col>
                <xdr:colOff>1000125</xdr:colOff>
                <xdr:row>10</xdr:row>
                <xdr:rowOff>47625</xdr:rowOff>
              </to>
            </anchor>
          </objectPr>
        </oleObject>
      </mc:Choice>
      <mc:Fallback>
        <oleObject progId="Word.Document.8" shapeId="7174" r:id="rId1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19"/>
  <sheetViews>
    <sheetView showRowColHeaders="0" workbookViewId="0">
      <selection activeCell="C10" sqref="C10"/>
    </sheetView>
  </sheetViews>
  <sheetFormatPr defaultColWidth="0" defaultRowHeight="14.25"/>
  <cols>
    <col min="1" max="1" width="3" customWidth="1"/>
    <col min="2" max="2" width="13.875" customWidth="1"/>
    <col min="3" max="3" width="52" customWidth="1"/>
    <col min="4" max="4" width="3.5" customWidth="1"/>
  </cols>
  <sheetData>
    <row r="1" spans="2:3" ht="6" customHeight="1"/>
    <row r="2" spans="2:3">
      <c r="C2" t="s">
        <v>531</v>
      </c>
    </row>
    <row r="3" spans="2:3" ht="7.5" customHeight="1"/>
    <row r="4" spans="2:3">
      <c r="B4" t="s">
        <v>532</v>
      </c>
    </row>
    <row r="5" spans="2:3" ht="93" customHeight="1">
      <c r="C5" s="73" t="s">
        <v>533</v>
      </c>
    </row>
    <row r="6" spans="2:3" ht="94.5" customHeight="1">
      <c r="C6" s="73" t="s">
        <v>534</v>
      </c>
    </row>
    <row r="7" spans="2:3" ht="99.75" customHeight="1">
      <c r="C7" s="73" t="s">
        <v>535</v>
      </c>
    </row>
    <row r="8" spans="2:3" ht="100.5" customHeight="1">
      <c r="C8" s="73" t="s">
        <v>536</v>
      </c>
    </row>
    <row r="9" spans="2:3" ht="94.5" customHeight="1">
      <c r="C9" s="73" t="s">
        <v>537</v>
      </c>
    </row>
    <row r="10" spans="2:3" ht="8.25" customHeight="1"/>
    <row r="11" spans="2:3">
      <c r="B11" t="s">
        <v>538</v>
      </c>
    </row>
    <row r="12" spans="2:3" ht="30" customHeight="1">
      <c r="B12" s="229" t="s">
        <v>539</v>
      </c>
      <c r="C12" s="229"/>
    </row>
    <row r="13" spans="2:3">
      <c r="B13" t="s">
        <v>540</v>
      </c>
    </row>
    <row r="14" spans="2:3">
      <c r="B14" t="s">
        <v>541</v>
      </c>
    </row>
    <row r="15" spans="2:3">
      <c r="B15" t="s">
        <v>542</v>
      </c>
    </row>
    <row r="16" spans="2:3" ht="31.5" customHeight="1">
      <c r="B16" s="229" t="s">
        <v>543</v>
      </c>
      <c r="C16" s="230"/>
    </row>
    <row r="18" spans="2:2">
      <c r="B18" t="s">
        <v>544</v>
      </c>
    </row>
    <row r="19" spans="2:2">
      <c r="B19" t="s">
        <v>545</v>
      </c>
    </row>
  </sheetData>
  <sheetProtection password="CC27" sheet="1"/>
  <mergeCells count="2">
    <mergeCell ref="B12:C12"/>
    <mergeCell ref="B16:C16"/>
  </mergeCells>
  <phoneticPr fontId="15"/>
  <pageMargins left="0.75" right="0.75" top="1" bottom="1" header="0.51200000000000001" footer="0.51200000000000001"/>
  <pageSetup paperSize="9" orientation="portrait" horizontalDpi="4294967293" verticalDpi="0" r:id="rId1"/>
  <headerFooter alignWithMargins="0"/>
  <drawing r:id="rId2"/>
  <legacyDrawing r:id="rId3"/>
  <oleObjects>
    <mc:AlternateContent xmlns:mc="http://schemas.openxmlformats.org/markup-compatibility/2006">
      <mc:Choice Requires="x14">
        <oleObject progId="Word.Document.8" shapeId="8193" r:id="rId4">
          <objectPr defaultSize="0" r:id="rId5">
            <anchor moveWithCells="1">
              <from>
                <xdr:col>1</xdr:col>
                <xdr:colOff>19050</xdr:colOff>
                <xdr:row>4</xdr:row>
                <xdr:rowOff>142875</xdr:rowOff>
              </from>
              <to>
                <xdr:col>1</xdr:col>
                <xdr:colOff>1009650</xdr:colOff>
                <xdr:row>4</xdr:row>
                <xdr:rowOff>1143000</xdr:rowOff>
              </to>
            </anchor>
          </objectPr>
        </oleObject>
      </mc:Choice>
      <mc:Fallback>
        <oleObject progId="Word.Document.8" shapeId="8193" r:id="rId4"/>
      </mc:Fallback>
    </mc:AlternateContent>
    <mc:AlternateContent xmlns:mc="http://schemas.openxmlformats.org/markup-compatibility/2006">
      <mc:Choice Requires="x14">
        <oleObject progId="Word.Document.8" shapeId="8194" r:id="rId6">
          <objectPr defaultSize="0" r:id="rId7">
            <anchor moveWithCells="1">
              <from>
                <xdr:col>1</xdr:col>
                <xdr:colOff>0</xdr:colOff>
                <xdr:row>5</xdr:row>
                <xdr:rowOff>0</xdr:rowOff>
              </from>
              <to>
                <xdr:col>1</xdr:col>
                <xdr:colOff>1000125</xdr:colOff>
                <xdr:row>6</xdr:row>
                <xdr:rowOff>9525</xdr:rowOff>
              </to>
            </anchor>
          </objectPr>
        </oleObject>
      </mc:Choice>
      <mc:Fallback>
        <oleObject progId="Word.Document.8" shapeId="8194" r:id="rId6"/>
      </mc:Fallback>
    </mc:AlternateContent>
    <mc:AlternateContent xmlns:mc="http://schemas.openxmlformats.org/markup-compatibility/2006">
      <mc:Choice Requires="x14">
        <oleObject progId="Word.Document.8" shapeId="8195" r:id="rId8">
          <objectPr defaultSize="0" r:id="rId9">
            <anchor moveWithCells="1">
              <from>
                <xdr:col>1</xdr:col>
                <xdr:colOff>0</xdr:colOff>
                <xdr:row>6</xdr:row>
                <xdr:rowOff>47625</xdr:rowOff>
              </from>
              <to>
                <xdr:col>1</xdr:col>
                <xdr:colOff>1000125</xdr:colOff>
                <xdr:row>6</xdr:row>
                <xdr:rowOff>1257300</xdr:rowOff>
              </to>
            </anchor>
          </objectPr>
        </oleObject>
      </mc:Choice>
      <mc:Fallback>
        <oleObject progId="Word.Document.8" shapeId="8195" r:id="rId8"/>
      </mc:Fallback>
    </mc:AlternateContent>
    <mc:AlternateContent xmlns:mc="http://schemas.openxmlformats.org/markup-compatibility/2006">
      <mc:Choice Requires="x14">
        <oleObject progId="Word.Document.8" shapeId="8196" r:id="rId10">
          <objectPr defaultSize="0" r:id="rId11">
            <anchor moveWithCells="1">
              <from>
                <xdr:col>1</xdr:col>
                <xdr:colOff>0</xdr:colOff>
                <xdr:row>7</xdr:row>
                <xdr:rowOff>19050</xdr:rowOff>
              </from>
              <to>
                <xdr:col>1</xdr:col>
                <xdr:colOff>1000125</xdr:colOff>
                <xdr:row>7</xdr:row>
                <xdr:rowOff>1228725</xdr:rowOff>
              </to>
            </anchor>
          </objectPr>
        </oleObject>
      </mc:Choice>
      <mc:Fallback>
        <oleObject progId="Word.Document.8" shapeId="8196" r:id="rId10"/>
      </mc:Fallback>
    </mc:AlternateContent>
    <mc:AlternateContent xmlns:mc="http://schemas.openxmlformats.org/markup-compatibility/2006">
      <mc:Choice Requires="x14">
        <oleObject progId="Word.Document.8" shapeId="8197" r:id="rId12">
          <objectPr defaultSize="0" r:id="rId13">
            <anchor moveWithCells="1">
              <from>
                <xdr:col>1</xdr:col>
                <xdr:colOff>0</xdr:colOff>
                <xdr:row>8</xdr:row>
                <xdr:rowOff>0</xdr:rowOff>
              </from>
              <to>
                <xdr:col>1</xdr:col>
                <xdr:colOff>1000125</xdr:colOff>
                <xdr:row>9</xdr:row>
                <xdr:rowOff>9525</xdr:rowOff>
              </to>
            </anchor>
          </objectPr>
        </oleObject>
      </mc:Choice>
      <mc:Fallback>
        <oleObject progId="Word.Document.8" shapeId="819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15"/>
  <sheetViews>
    <sheetView showRowColHeaders="0" workbookViewId="0">
      <selection activeCell="E7" sqref="E1:IV65536"/>
    </sheetView>
  </sheetViews>
  <sheetFormatPr defaultColWidth="0" defaultRowHeight="14.25"/>
  <cols>
    <col min="1" max="1" width="3.375" customWidth="1"/>
    <col min="2" max="2" width="13.625" customWidth="1"/>
    <col min="3" max="3" width="53.625" customWidth="1"/>
    <col min="4" max="4" width="9" customWidth="1"/>
  </cols>
  <sheetData>
    <row r="2" spans="2:3">
      <c r="C2" t="s">
        <v>546</v>
      </c>
    </row>
    <row r="4" spans="2:3" ht="28.5">
      <c r="B4" t="s">
        <v>500</v>
      </c>
      <c r="C4" s="71" t="s">
        <v>547</v>
      </c>
    </row>
    <row r="5" spans="2:3" ht="85.5" customHeight="1">
      <c r="C5" s="73" t="s">
        <v>548</v>
      </c>
    </row>
    <row r="6" spans="2:3" ht="89.25" customHeight="1">
      <c r="C6" s="73" t="s">
        <v>549</v>
      </c>
    </row>
    <row r="7" spans="2:3" ht="106.5" customHeight="1">
      <c r="C7" s="73" t="s">
        <v>550</v>
      </c>
    </row>
    <row r="8" spans="2:3" ht="91.5" customHeight="1">
      <c r="C8" s="73" t="s">
        <v>551</v>
      </c>
    </row>
    <row r="9" spans="2:3" ht="100.5" customHeight="1">
      <c r="C9" s="73" t="s">
        <v>552</v>
      </c>
    </row>
    <row r="10" spans="2:3" ht="31.5" customHeight="1">
      <c r="B10" s="229" t="s">
        <v>553</v>
      </c>
      <c r="C10" s="229"/>
    </row>
    <row r="11" spans="2:3">
      <c r="B11" t="s">
        <v>554</v>
      </c>
    </row>
    <row r="12" spans="2:3" ht="28.5" customHeight="1">
      <c r="B12" s="229" t="s">
        <v>555</v>
      </c>
      <c r="C12" s="229"/>
    </row>
    <row r="13" spans="2:3">
      <c r="B13" t="s">
        <v>556</v>
      </c>
    </row>
    <row r="15" spans="2:3">
      <c r="B15" t="s">
        <v>557</v>
      </c>
    </row>
  </sheetData>
  <sheetProtection password="CC27" sheet="1"/>
  <mergeCells count="2">
    <mergeCell ref="B10:C10"/>
    <mergeCell ref="B12:C12"/>
  </mergeCells>
  <phoneticPr fontId="15"/>
  <pageMargins left="0.75" right="0.75" top="1" bottom="1" header="0.51200000000000001" footer="0.51200000000000001"/>
  <pageSetup paperSize="9" orientation="portrait" horizontalDpi="4294967293" verticalDpi="0" r:id="rId1"/>
  <headerFooter alignWithMargins="0"/>
  <drawing r:id="rId2"/>
  <legacyDrawing r:id="rId3"/>
  <oleObjects>
    <mc:AlternateContent xmlns:mc="http://schemas.openxmlformats.org/markup-compatibility/2006">
      <mc:Choice Requires="x14">
        <oleObject progId="Word.Document.8" shapeId="9217" r:id="rId4">
          <objectPr defaultSize="0" r:id="rId5">
            <anchor moveWithCells="1">
              <from>
                <xdr:col>1</xdr:col>
                <xdr:colOff>0</xdr:colOff>
                <xdr:row>4</xdr:row>
                <xdr:rowOff>66675</xdr:rowOff>
              </from>
              <to>
                <xdr:col>1</xdr:col>
                <xdr:colOff>990600</xdr:colOff>
                <xdr:row>4</xdr:row>
                <xdr:rowOff>1066800</xdr:rowOff>
              </to>
            </anchor>
          </objectPr>
        </oleObject>
      </mc:Choice>
      <mc:Fallback>
        <oleObject progId="Word.Document.8" shapeId="9217" r:id="rId4"/>
      </mc:Fallback>
    </mc:AlternateContent>
    <mc:AlternateContent xmlns:mc="http://schemas.openxmlformats.org/markup-compatibility/2006">
      <mc:Choice Requires="x14">
        <oleObject progId="Word.Document.8" shapeId="9218" r:id="rId6">
          <objectPr defaultSize="0" r:id="rId7">
            <anchor moveWithCells="1">
              <from>
                <xdr:col>1</xdr:col>
                <xdr:colOff>0</xdr:colOff>
                <xdr:row>5</xdr:row>
                <xdr:rowOff>0</xdr:rowOff>
              </from>
              <to>
                <xdr:col>1</xdr:col>
                <xdr:colOff>1000125</xdr:colOff>
                <xdr:row>6</xdr:row>
                <xdr:rowOff>76200</xdr:rowOff>
              </to>
            </anchor>
          </objectPr>
        </oleObject>
      </mc:Choice>
      <mc:Fallback>
        <oleObject progId="Word.Document.8" shapeId="9218" r:id="rId6"/>
      </mc:Fallback>
    </mc:AlternateContent>
    <mc:AlternateContent xmlns:mc="http://schemas.openxmlformats.org/markup-compatibility/2006">
      <mc:Choice Requires="x14">
        <oleObject progId="Word.Document.8" shapeId="9219" r:id="rId8">
          <objectPr defaultSize="0" r:id="rId9">
            <anchor moveWithCells="1">
              <from>
                <xdr:col>1</xdr:col>
                <xdr:colOff>28575</xdr:colOff>
                <xdr:row>6</xdr:row>
                <xdr:rowOff>66675</xdr:rowOff>
              </from>
              <to>
                <xdr:col>1</xdr:col>
                <xdr:colOff>1028700</xdr:colOff>
                <xdr:row>6</xdr:row>
                <xdr:rowOff>1276350</xdr:rowOff>
              </to>
            </anchor>
          </objectPr>
        </oleObject>
      </mc:Choice>
      <mc:Fallback>
        <oleObject progId="Word.Document.8" shapeId="9219" r:id="rId8"/>
      </mc:Fallback>
    </mc:AlternateContent>
    <mc:AlternateContent xmlns:mc="http://schemas.openxmlformats.org/markup-compatibility/2006">
      <mc:Choice Requires="x14">
        <oleObject progId="Word.Document.8" shapeId="9220" r:id="rId10">
          <objectPr defaultSize="0" r:id="rId11">
            <anchor moveWithCells="1">
              <from>
                <xdr:col>1</xdr:col>
                <xdr:colOff>9525</xdr:colOff>
                <xdr:row>6</xdr:row>
                <xdr:rowOff>1304925</xdr:rowOff>
              </from>
              <to>
                <xdr:col>1</xdr:col>
                <xdr:colOff>1009650</xdr:colOff>
                <xdr:row>8</xdr:row>
                <xdr:rowOff>0</xdr:rowOff>
              </to>
            </anchor>
          </objectPr>
        </oleObject>
      </mc:Choice>
      <mc:Fallback>
        <oleObject progId="Word.Document.8" shapeId="9220" r:id="rId10"/>
      </mc:Fallback>
    </mc:AlternateContent>
    <mc:AlternateContent xmlns:mc="http://schemas.openxmlformats.org/markup-compatibility/2006">
      <mc:Choice Requires="x14">
        <oleObject progId="Word.Document.8" shapeId="9221" r:id="rId12">
          <objectPr defaultSize="0" r:id="rId13">
            <anchor moveWithCells="1">
              <from>
                <xdr:col>1</xdr:col>
                <xdr:colOff>0</xdr:colOff>
                <xdr:row>8</xdr:row>
                <xdr:rowOff>0</xdr:rowOff>
              </from>
              <to>
                <xdr:col>1</xdr:col>
                <xdr:colOff>1000125</xdr:colOff>
                <xdr:row>8</xdr:row>
                <xdr:rowOff>1209675</xdr:rowOff>
              </to>
            </anchor>
          </objectPr>
        </oleObject>
      </mc:Choice>
      <mc:Fallback>
        <oleObject progId="Word.Document.8" shapeId="9221" r:id="rId12"/>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17"/>
  <sheetViews>
    <sheetView showRowColHeaders="0" workbookViewId="0">
      <selection activeCell="E1" sqref="E1:IV65536"/>
    </sheetView>
  </sheetViews>
  <sheetFormatPr defaultColWidth="0" defaultRowHeight="14.25"/>
  <cols>
    <col min="1" max="1" width="2.375" customWidth="1"/>
    <col min="2" max="2" width="13.5" customWidth="1"/>
    <col min="3" max="3" width="45.375" customWidth="1"/>
    <col min="4" max="4" width="4" customWidth="1"/>
  </cols>
  <sheetData>
    <row r="1" spans="2:3" ht="7.5" customHeight="1"/>
    <row r="2" spans="2:3">
      <c r="C2" t="s">
        <v>558</v>
      </c>
    </row>
    <row r="3" spans="2:3" ht="8.25" customHeight="1"/>
    <row r="4" spans="2:3">
      <c r="B4" t="s">
        <v>503</v>
      </c>
      <c r="C4" t="s">
        <v>559</v>
      </c>
    </row>
    <row r="5" spans="2:3" ht="99" customHeight="1">
      <c r="C5" s="73" t="s">
        <v>560</v>
      </c>
    </row>
    <row r="6" spans="2:3" ht="84" customHeight="1">
      <c r="C6" s="73" t="s">
        <v>561</v>
      </c>
    </row>
    <row r="7" spans="2:3" ht="111" customHeight="1">
      <c r="C7" s="73" t="s">
        <v>562</v>
      </c>
    </row>
    <row r="8" spans="2:3" ht="96.75" customHeight="1">
      <c r="C8" s="73" t="s">
        <v>563</v>
      </c>
    </row>
    <row r="9" spans="2:3" ht="101.25" customHeight="1">
      <c r="C9" s="73" t="s">
        <v>564</v>
      </c>
    </row>
    <row r="11" spans="2:3">
      <c r="B11" t="s">
        <v>565</v>
      </c>
    </row>
    <row r="12" spans="2:3" ht="28.5" customHeight="1">
      <c r="B12" s="229" t="s">
        <v>566</v>
      </c>
      <c r="C12" s="229"/>
    </row>
    <row r="13" spans="2:3">
      <c r="B13" t="s">
        <v>567</v>
      </c>
    </row>
    <row r="14" spans="2:3">
      <c r="B14" t="s">
        <v>568</v>
      </c>
    </row>
    <row r="16" spans="2:3" ht="33.75" customHeight="1">
      <c r="B16" s="229" t="s">
        <v>569</v>
      </c>
      <c r="C16" s="229"/>
    </row>
    <row r="17" spans="2:2">
      <c r="B17" t="s">
        <v>570</v>
      </c>
    </row>
  </sheetData>
  <sheetProtection password="CC27" sheet="1"/>
  <mergeCells count="2">
    <mergeCell ref="B12:C12"/>
    <mergeCell ref="B16:C16"/>
  </mergeCells>
  <phoneticPr fontId="15"/>
  <pageMargins left="0.75" right="0.75" top="1" bottom="1" header="0.51200000000000001" footer="0.51200000000000001"/>
  <pageSetup paperSize="9" orientation="portrait" horizontalDpi="4294967293" verticalDpi="0" r:id="rId1"/>
  <headerFooter alignWithMargins="0"/>
  <drawing r:id="rId2"/>
  <legacyDrawing r:id="rId3"/>
  <oleObjects>
    <mc:AlternateContent xmlns:mc="http://schemas.openxmlformats.org/markup-compatibility/2006">
      <mc:Choice Requires="x14">
        <oleObject progId="Word.Document.8" shapeId="10241" r:id="rId4">
          <objectPr defaultSize="0" r:id="rId5">
            <anchor moveWithCells="1">
              <from>
                <xdr:col>1</xdr:col>
                <xdr:colOff>0</xdr:colOff>
                <xdr:row>4</xdr:row>
                <xdr:rowOff>0</xdr:rowOff>
              </from>
              <to>
                <xdr:col>1</xdr:col>
                <xdr:colOff>1000125</xdr:colOff>
                <xdr:row>4</xdr:row>
                <xdr:rowOff>1209675</xdr:rowOff>
              </to>
            </anchor>
          </objectPr>
        </oleObject>
      </mc:Choice>
      <mc:Fallback>
        <oleObject progId="Word.Document.8" shapeId="10241" r:id="rId4"/>
      </mc:Fallback>
    </mc:AlternateContent>
    <mc:AlternateContent xmlns:mc="http://schemas.openxmlformats.org/markup-compatibility/2006">
      <mc:Choice Requires="x14">
        <oleObject progId="Word.Document.8" shapeId="10242" r:id="rId6">
          <objectPr defaultSize="0" r:id="rId7">
            <anchor moveWithCells="1">
              <from>
                <xdr:col>1</xdr:col>
                <xdr:colOff>0</xdr:colOff>
                <xdr:row>5</xdr:row>
                <xdr:rowOff>0</xdr:rowOff>
              </from>
              <to>
                <xdr:col>1</xdr:col>
                <xdr:colOff>1000125</xdr:colOff>
                <xdr:row>6</xdr:row>
                <xdr:rowOff>142875</xdr:rowOff>
              </to>
            </anchor>
          </objectPr>
        </oleObject>
      </mc:Choice>
      <mc:Fallback>
        <oleObject progId="Word.Document.8" shapeId="10242" r:id="rId6"/>
      </mc:Fallback>
    </mc:AlternateContent>
    <mc:AlternateContent xmlns:mc="http://schemas.openxmlformats.org/markup-compatibility/2006">
      <mc:Choice Requires="x14">
        <oleObject progId="Word.Document.8" shapeId="10243" r:id="rId8">
          <objectPr defaultSize="0" r:id="rId9">
            <anchor moveWithCells="1">
              <from>
                <xdr:col>1</xdr:col>
                <xdr:colOff>9525</xdr:colOff>
                <xdr:row>6</xdr:row>
                <xdr:rowOff>152400</xdr:rowOff>
              </from>
              <to>
                <xdr:col>1</xdr:col>
                <xdr:colOff>1009650</xdr:colOff>
                <xdr:row>6</xdr:row>
                <xdr:rowOff>1362075</xdr:rowOff>
              </to>
            </anchor>
          </objectPr>
        </oleObject>
      </mc:Choice>
      <mc:Fallback>
        <oleObject progId="Word.Document.8" shapeId="10243" r:id="rId8"/>
      </mc:Fallback>
    </mc:AlternateContent>
    <mc:AlternateContent xmlns:mc="http://schemas.openxmlformats.org/markup-compatibility/2006">
      <mc:Choice Requires="x14">
        <oleObject progId="Word.Document.8" shapeId="10244" r:id="rId10">
          <objectPr defaultSize="0" r:id="rId11">
            <anchor moveWithCells="1">
              <from>
                <xdr:col>1</xdr:col>
                <xdr:colOff>0</xdr:colOff>
                <xdr:row>7</xdr:row>
                <xdr:rowOff>0</xdr:rowOff>
              </from>
              <to>
                <xdr:col>1</xdr:col>
                <xdr:colOff>1000125</xdr:colOff>
                <xdr:row>7</xdr:row>
                <xdr:rowOff>1209675</xdr:rowOff>
              </to>
            </anchor>
          </objectPr>
        </oleObject>
      </mc:Choice>
      <mc:Fallback>
        <oleObject progId="Word.Document.8" shapeId="10244" r:id="rId10"/>
      </mc:Fallback>
    </mc:AlternateContent>
    <mc:AlternateContent xmlns:mc="http://schemas.openxmlformats.org/markup-compatibility/2006">
      <mc:Choice Requires="x14">
        <oleObject progId="Word.Document.8" shapeId="10245" r:id="rId12">
          <objectPr defaultSize="0" r:id="rId13">
            <anchor moveWithCells="1">
              <from>
                <xdr:col>1</xdr:col>
                <xdr:colOff>0</xdr:colOff>
                <xdr:row>8</xdr:row>
                <xdr:rowOff>0</xdr:rowOff>
              </from>
              <to>
                <xdr:col>1</xdr:col>
                <xdr:colOff>1000125</xdr:colOff>
                <xdr:row>8</xdr:row>
                <xdr:rowOff>1209675</xdr:rowOff>
              </to>
            </anchor>
          </objectPr>
        </oleObject>
      </mc:Choice>
      <mc:Fallback>
        <oleObject progId="Word.Document.8" shapeId="10245" r:id="rId1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占い判定</vt:lpstr>
      <vt:lpstr>十二運星</vt:lpstr>
      <vt:lpstr>1白</vt:lpstr>
      <vt:lpstr>2黒</vt:lpstr>
      <vt:lpstr>3碧</vt:lpstr>
      <vt:lpstr>4緑</vt:lpstr>
      <vt:lpstr>5黄</vt:lpstr>
      <vt:lpstr>6白</vt:lpstr>
      <vt:lpstr>7赤</vt:lpstr>
      <vt:lpstr>8白</vt:lpstr>
      <vt:lpstr>9紫</vt:lpstr>
      <vt:lpstr>納音</vt:lpstr>
      <vt:lpstr>十二運星!TABLE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十二運 - Wikipedia</dc:title>
  <dc:creator>Tokoro</dc:creator>
  <cp:lastModifiedBy>Tokoro</cp:lastModifiedBy>
  <cp:lastPrinted>2013-05-02T07:07:31Z</cp:lastPrinted>
  <dcterms:created xsi:type="dcterms:W3CDTF">2009-05-27T03:43:20Z</dcterms:created>
  <dcterms:modified xsi:type="dcterms:W3CDTF">2019-05-28T06:14:50Z</dcterms:modified>
</cp:coreProperties>
</file>